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9_Perso\Investissement\pythonMomentum\3 - docs_site\11 - Rebalancing\v2\"/>
    </mc:Choice>
  </mc:AlternateContent>
  <xr:revisionPtr revIDLastSave="0" documentId="13_ncr:1_{29D4863B-88FC-46BD-A100-C842A8BCE168}" xr6:coauthVersionLast="47" xr6:coauthVersionMax="47" xr10:uidLastSave="{00000000-0000-0000-0000-000000000000}"/>
  <bookViews>
    <workbookView xWindow="-108" yWindow="-108" windowWidth="30936" windowHeight="16896" xr2:uid="{3A37AE22-C01E-4FEF-9023-D0B5F5B6FF7F}"/>
  </bookViews>
  <sheets>
    <sheet name="Bank 1" sheetId="18" r:id="rId1"/>
    <sheet name="Stockbroker 2" sheetId="22" r:id="rId2"/>
    <sheet name="Bank 3" sheetId="23" r:id="rId3"/>
    <sheet name="Total" sheetId="1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8" l="1" a="1"/>
  <c r="C33" i="18" s="1"/>
  <c r="C32" i="18" a="1"/>
  <c r="C32" i="18" s="1"/>
  <c r="C31" i="18" a="1"/>
  <c r="C31" i="18" s="1"/>
  <c r="C14" i="18" a="1"/>
  <c r="C14" i="18" s="1"/>
  <c r="C13" i="18" a="1"/>
  <c r="C13" i="18" s="1"/>
  <c r="C12" i="18" a="1"/>
  <c r="C12" i="18" s="1"/>
  <c r="C11" i="18" a="1"/>
  <c r="C11" i="18" s="1"/>
  <c r="C10" i="18" a="1"/>
  <c r="C10" i="18" s="1"/>
  <c r="C9" i="18" a="1"/>
  <c r="C9" i="18" s="1"/>
  <c r="C8" i="18" a="1"/>
  <c r="C8" i="18" s="1"/>
  <c r="C7" i="18" a="1"/>
  <c r="C7" i="18" s="1"/>
  <c r="C6" i="18" a="1"/>
  <c r="C6" i="18" s="1"/>
  <c r="C5" i="18" a="1"/>
  <c r="C5" i="18" s="1"/>
  <c r="C14" i="22" a="1"/>
  <c r="C14" i="22" s="1"/>
  <c r="C13" i="22"/>
  <c r="C13" i="22" a="1"/>
  <c r="C12" i="22" a="1"/>
  <c r="C12" i="22" s="1"/>
  <c r="H12" i="22" s="1"/>
  <c r="C11" i="22" a="1"/>
  <c r="C11" i="22" s="1"/>
  <c r="H11" i="22" s="1"/>
  <c r="C10" i="22" a="1"/>
  <c r="C10" i="22" s="1"/>
  <c r="H10" i="22" s="1"/>
  <c r="C9" i="22" a="1"/>
  <c r="C9" i="22" s="1"/>
  <c r="H9" i="22" s="1"/>
  <c r="C8" i="22" a="1"/>
  <c r="C8" i="22" s="1"/>
  <c r="H8" i="22" s="1"/>
  <c r="C7" i="22" a="1"/>
  <c r="C7" i="22" s="1"/>
  <c r="H7" i="22" s="1"/>
  <c r="C6" i="22" a="1"/>
  <c r="C6" i="22" s="1"/>
  <c r="H6" i="22" s="1"/>
  <c r="C5" i="22" a="1"/>
  <c r="C5" i="22" s="1"/>
  <c r="H5" i="22" s="1"/>
  <c r="C33" i="22" a="1"/>
  <c r="C33" i="22" s="1"/>
  <c r="C32" i="22" a="1"/>
  <c r="C32" i="22" s="1"/>
  <c r="C31" i="22" a="1"/>
  <c r="C31" i="22" s="1"/>
  <c r="C33" i="23" a="1"/>
  <c r="C33" i="23" s="1"/>
  <c r="C32" i="23" a="1"/>
  <c r="C32" i="23" s="1"/>
  <c r="C31" i="23" a="1"/>
  <c r="C31" i="23" s="1"/>
  <c r="C14" i="23" a="1"/>
  <c r="C14" i="23" s="1"/>
  <c r="C13" i="23" a="1"/>
  <c r="C13" i="23" s="1"/>
  <c r="C12" i="23" a="1"/>
  <c r="C12" i="23" s="1"/>
  <c r="H12" i="23" s="1"/>
  <c r="C11" i="23" a="1"/>
  <c r="C11" i="23" s="1"/>
  <c r="H11" i="23" s="1"/>
  <c r="C10" i="23" a="1"/>
  <c r="C10" i="23" s="1"/>
  <c r="H10" i="23" s="1"/>
  <c r="C9" i="23" a="1"/>
  <c r="C9" i="23" s="1"/>
  <c r="H9" i="23" s="1"/>
  <c r="C8" i="23" a="1"/>
  <c r="C8" i="23" s="1"/>
  <c r="H8" i="23" s="1"/>
  <c r="C7" i="23" a="1"/>
  <c r="C7" i="23" s="1"/>
  <c r="H7" i="23" s="1"/>
  <c r="C6" i="23" a="1"/>
  <c r="C6" i="23" s="1"/>
  <c r="H6" i="23" s="1"/>
  <c r="C5" i="23" a="1"/>
  <c r="C5" i="23" s="1"/>
  <c r="H5" i="23" s="1"/>
  <c r="P33" i="23"/>
  <c r="O33" i="23"/>
  <c r="H33" i="23"/>
  <c r="J33" i="23" s="1"/>
  <c r="G33" i="23"/>
  <c r="P32" i="23"/>
  <c r="O32" i="23"/>
  <c r="H32" i="23"/>
  <c r="J32" i="23" s="1"/>
  <c r="K32" i="23" s="1"/>
  <c r="G32" i="23"/>
  <c r="P31" i="23"/>
  <c r="O31" i="23"/>
  <c r="H31" i="23"/>
  <c r="J31" i="23" s="1"/>
  <c r="K31" i="23" s="1"/>
  <c r="G31" i="23"/>
  <c r="P14" i="23"/>
  <c r="O14" i="23"/>
  <c r="K14" i="23"/>
  <c r="H14" i="23"/>
  <c r="J14" i="23" s="1"/>
  <c r="G14" i="23"/>
  <c r="P13" i="23"/>
  <c r="O13" i="23"/>
  <c r="H13" i="23"/>
  <c r="J13" i="23" s="1"/>
  <c r="G13" i="23"/>
  <c r="K13" i="23" s="1"/>
  <c r="P12" i="23"/>
  <c r="O12" i="23"/>
  <c r="G12" i="23"/>
  <c r="P11" i="23"/>
  <c r="O11" i="23"/>
  <c r="G11" i="23"/>
  <c r="P10" i="23"/>
  <c r="O10" i="23"/>
  <c r="G10" i="23"/>
  <c r="P9" i="23"/>
  <c r="O9" i="23"/>
  <c r="G9" i="23"/>
  <c r="P8" i="23"/>
  <c r="O8" i="23"/>
  <c r="G8" i="23"/>
  <c r="P7" i="23"/>
  <c r="O7" i="23"/>
  <c r="G7" i="23"/>
  <c r="P6" i="23"/>
  <c r="O6" i="23"/>
  <c r="G6" i="23"/>
  <c r="P5" i="23"/>
  <c r="O5" i="23"/>
  <c r="G5" i="23"/>
  <c r="P33" i="22"/>
  <c r="O33" i="22"/>
  <c r="H33" i="22"/>
  <c r="J33" i="22" s="1"/>
  <c r="G33" i="22"/>
  <c r="P32" i="22"/>
  <c r="O32" i="22"/>
  <c r="H32" i="22"/>
  <c r="J32" i="22" s="1"/>
  <c r="K32" i="22" s="1"/>
  <c r="G32" i="22"/>
  <c r="P31" i="22"/>
  <c r="O31" i="22"/>
  <c r="H31" i="22"/>
  <c r="J31" i="22" s="1"/>
  <c r="K31" i="22" s="1"/>
  <c r="G31" i="22"/>
  <c r="P14" i="22"/>
  <c r="O14" i="22"/>
  <c r="H14" i="22"/>
  <c r="G14" i="22"/>
  <c r="K14" i="22" s="1"/>
  <c r="P13" i="22"/>
  <c r="O13" i="22"/>
  <c r="H13" i="22"/>
  <c r="J13" i="22" s="1"/>
  <c r="G13" i="22"/>
  <c r="K13" i="22" s="1"/>
  <c r="P12" i="22"/>
  <c r="O12" i="22"/>
  <c r="G12" i="22"/>
  <c r="P11" i="22"/>
  <c r="O11" i="22"/>
  <c r="G11" i="22"/>
  <c r="P10" i="22"/>
  <c r="O10" i="22"/>
  <c r="G10" i="22"/>
  <c r="P9" i="22"/>
  <c r="O9" i="22"/>
  <c r="G9" i="22"/>
  <c r="P8" i="22"/>
  <c r="O8" i="22"/>
  <c r="G8" i="22"/>
  <c r="P7" i="22"/>
  <c r="O7" i="22"/>
  <c r="G7" i="22"/>
  <c r="P6" i="22"/>
  <c r="O6" i="22"/>
  <c r="G6" i="22"/>
  <c r="P5" i="22"/>
  <c r="O5" i="22"/>
  <c r="G5" i="22"/>
  <c r="P1" i="22" l="1"/>
  <c r="P1" i="23"/>
  <c r="K33" i="22"/>
  <c r="J11" i="23"/>
  <c r="K11" i="23" s="1"/>
  <c r="J5" i="23"/>
  <c r="K5" i="23" s="1"/>
  <c r="G1" i="23"/>
  <c r="I10" i="23" s="1"/>
  <c r="J6" i="23"/>
  <c r="K6" i="23" s="1"/>
  <c r="J9" i="23"/>
  <c r="K9" i="23" s="1"/>
  <c r="K33" i="23"/>
  <c r="J8" i="23"/>
  <c r="K8" i="23" s="1"/>
  <c r="J12" i="23"/>
  <c r="K12" i="23" s="1"/>
  <c r="J7" i="23"/>
  <c r="K7" i="23" s="1"/>
  <c r="J10" i="23"/>
  <c r="K10" i="23" s="1"/>
  <c r="J7" i="22"/>
  <c r="K7" i="22" s="1"/>
  <c r="J5" i="22"/>
  <c r="K5" i="22" s="1"/>
  <c r="G1" i="22"/>
  <c r="I31" i="22" s="1"/>
  <c r="J10" i="22"/>
  <c r="K10" i="22" s="1"/>
  <c r="J9" i="22"/>
  <c r="K9" i="22" s="1"/>
  <c r="J8" i="22"/>
  <c r="K8" i="22" s="1"/>
  <c r="J11" i="22"/>
  <c r="K11" i="22" s="1"/>
  <c r="J6" i="22"/>
  <c r="K6" i="22" s="1"/>
  <c r="J12" i="22"/>
  <c r="K12" i="22" s="1"/>
  <c r="J14" i="22"/>
  <c r="C2" i="19" a="1"/>
  <c r="C4" i="19" a="1"/>
  <c r="E4" i="19" a="1"/>
  <c r="C3" i="19" a="1"/>
  <c r="E3" i="19" a="1"/>
  <c r="I9" i="23" l="1"/>
  <c r="I6" i="23"/>
  <c r="I32" i="23"/>
  <c r="I14" i="23"/>
  <c r="I33" i="23"/>
  <c r="I13" i="23"/>
  <c r="I9" i="22"/>
  <c r="I31" i="23"/>
  <c r="I32" i="22"/>
  <c r="I13" i="22"/>
  <c r="I14" i="22"/>
  <c r="E4" i="19"/>
  <c r="I5" i="23"/>
  <c r="I11" i="23"/>
  <c r="I12" i="23"/>
  <c r="I8" i="23"/>
  <c r="E3" i="19"/>
  <c r="I33" i="22"/>
  <c r="I12" i="22"/>
  <c r="I10" i="22"/>
  <c r="I6" i="22"/>
  <c r="I7" i="22"/>
  <c r="I7" i="23"/>
  <c r="I11" i="22"/>
  <c r="I5" i="22"/>
  <c r="I8" i="22"/>
  <c r="C4" i="19"/>
  <c r="C3" i="19"/>
  <c r="C2" i="19"/>
  <c r="C5" i="19" l="1"/>
  <c r="D4" i="19"/>
  <c r="H14" i="18" l="1"/>
  <c r="H13" i="18"/>
  <c r="H33" i="18"/>
  <c r="H32" i="18"/>
  <c r="H31" i="18"/>
  <c r="P33" i="18"/>
  <c r="O33" i="18"/>
  <c r="G33" i="18"/>
  <c r="P32" i="18"/>
  <c r="O32" i="18"/>
  <c r="G32" i="18"/>
  <c r="P31" i="18"/>
  <c r="O31" i="18"/>
  <c r="G31" i="18"/>
  <c r="P14" i="18"/>
  <c r="O14" i="18"/>
  <c r="P13" i="18"/>
  <c r="O13" i="18"/>
  <c r="P12" i="18"/>
  <c r="O12" i="18"/>
  <c r="P11" i="18"/>
  <c r="O11" i="18"/>
  <c r="P10" i="18"/>
  <c r="O10" i="18"/>
  <c r="P9" i="18"/>
  <c r="O9" i="18"/>
  <c r="P8" i="18"/>
  <c r="O8" i="18"/>
  <c r="P7" i="18"/>
  <c r="O7" i="18"/>
  <c r="P6" i="18"/>
  <c r="O6" i="18"/>
  <c r="P5" i="18"/>
  <c r="H12" i="18"/>
  <c r="H11" i="18"/>
  <c r="H10" i="18"/>
  <c r="H9" i="18"/>
  <c r="H8" i="18"/>
  <c r="H7" i="18"/>
  <c r="H6" i="18"/>
  <c r="H5" i="18"/>
  <c r="G14" i="18"/>
  <c r="K14" i="18" s="1"/>
  <c r="G13" i="18"/>
  <c r="K13" i="18" s="1"/>
  <c r="G12" i="18"/>
  <c r="G11" i="18"/>
  <c r="G10" i="18"/>
  <c r="G9" i="18"/>
  <c r="G8" i="18"/>
  <c r="G7" i="18"/>
  <c r="G6" i="18"/>
  <c r="G5" i="18"/>
  <c r="J10" i="18" l="1"/>
  <c r="K10" i="18" s="1"/>
  <c r="J11" i="18"/>
  <c r="K11" i="18" s="1"/>
  <c r="J12" i="18"/>
  <c r="K12" i="18" s="1"/>
  <c r="J7" i="18"/>
  <c r="K7" i="18" s="1"/>
  <c r="J6" i="18"/>
  <c r="K6" i="18" s="1"/>
  <c r="J31" i="18"/>
  <c r="K31" i="18" s="1"/>
  <c r="J33" i="18"/>
  <c r="K33" i="18" s="1"/>
  <c r="J32" i="18"/>
  <c r="K32" i="18" s="1"/>
  <c r="J14" i="18"/>
  <c r="J8" i="18"/>
  <c r="K8" i="18" s="1"/>
  <c r="J9" i="18"/>
  <c r="K9" i="18" s="1"/>
  <c r="J13" i="18"/>
  <c r="P1" i="18"/>
  <c r="D3" i="19" l="1"/>
  <c r="J5" i="18"/>
  <c r="K5" i="18" s="1"/>
  <c r="G1" i="18"/>
  <c r="O5" i="18" s="1"/>
  <c r="E2" i="19" a="1"/>
  <c r="E2" i="19" l="1"/>
  <c r="E5" i="19" s="1"/>
  <c r="D5" i="19" s="1"/>
  <c r="I32" i="18"/>
  <c r="I31" i="18"/>
  <c r="I33" i="18"/>
  <c r="I11" i="18"/>
  <c r="I6" i="18"/>
  <c r="I9" i="18"/>
  <c r="I5" i="18"/>
  <c r="I8" i="18"/>
  <c r="I7" i="18"/>
  <c r="I10" i="18"/>
  <c r="I12" i="18"/>
  <c r="I14" i="18"/>
  <c r="I13" i="18"/>
  <c r="D2" i="19"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8">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futureMetadata>
  <cellMetadata count="1">
    <bk>
      <rc t="1" v="0"/>
    </bk>
  </cellMetadata>
  <valueMetadata count="8">
    <bk>
      <rc t="2" v="0"/>
    </bk>
    <bk>
      <rc t="2" v="1"/>
    </bk>
    <bk>
      <rc t="2" v="2"/>
    </bk>
    <bk>
      <rc t="2" v="3"/>
    </bk>
    <bk>
      <rc t="2" v="4"/>
    </bk>
    <bk>
      <rc t="2" v="5"/>
    </bk>
    <bk>
      <rc t="2" v="6"/>
    </bk>
    <bk>
      <rc t="2" v="7"/>
    </bk>
  </valueMetadata>
</metadata>
</file>

<file path=xl/sharedStrings.xml><?xml version="1.0" encoding="utf-8"?>
<sst xmlns="http://schemas.openxmlformats.org/spreadsheetml/2006/main" count="181" uniqueCount="60">
  <si>
    <t>% / total</t>
  </si>
  <si>
    <t>Total</t>
  </si>
  <si>
    <t>MyMomentumPortfolio.com - Portfolio 10 stocks</t>
  </si>
  <si>
    <t>Cash</t>
  </si>
  <si>
    <t>Percentage per stock</t>
  </si>
  <si>
    <t>Cash available
for buys</t>
  </si>
  <si>
    <t>Name or ticker</t>
  </si>
  <si>
    <t>Current price</t>
  </si>
  <si>
    <t>Purchase price</t>
  </si>
  <si>
    <t>Purchase date</t>
  </si>
  <si>
    <t>Number of stocks</t>
  </si>
  <si>
    <t>Total purchase price</t>
  </si>
  <si>
    <t>Total current price</t>
  </si>
  <si>
    <t>Profit / Loss</t>
  </si>
  <si>
    <t>Profit / Loss (%)</t>
  </si>
  <si>
    <t>Sell price</t>
  </si>
  <si>
    <t>Sell date</t>
  </si>
  <si>
    <t>Theorical number of stocks to buy</t>
  </si>
  <si>
    <t>Total estimated price</t>
  </si>
  <si>
    <t>Stocks sold</t>
  </si>
  <si>
    <t>Only the orange cells need to be modified!</t>
  </si>
  <si>
    <t>1 / Sell the desired stocks via a stockbroker</t>
  </si>
  <si>
    <t>2 / Update the available cash, optionally copy the sold line (see on the right)</t>
  </si>
  <si>
    <t>3 / Set the number of stocks, date, and purchase price to 0 for each stock sold</t>
  </si>
  <si>
    <t>4 / Replace the name of each sold stock with the name of the stock to buy</t>
  </si>
  <si>
    <t>5 / Update the number of stocks based on the column 'Theoretical number of stocks to buy'</t>
  </si>
  <si>
    <t xml:space="preserve">5 bis / Leave the number of stocks and purchase price at 0 if no purchase is desired </t>
  </si>
  <si>
    <t>6 / Buy the desired stocks via a stockbroker</t>
  </si>
  <si>
    <t>7 / Update the available cash</t>
  </si>
  <si>
    <t>8 / Update the actual purchase price and the date from the stockbroker's account</t>
  </si>
  <si>
    <t>To add a line:</t>
  </si>
  <si>
    <t>1 / Select the line by clicking on its number on the far left ("8" for example)</t>
  </si>
  <si>
    <t>2 / Right-click, "Insert"</t>
  </si>
  <si>
    <t>3 / Copy a complete line that is already present (line "6" for example)</t>
  </si>
  <si>
    <t>4 / Paste this line into the empty line (line "6" to line "8" for example)</t>
  </si>
  <si>
    <t>To copy a sold line:</t>
  </si>
  <si>
    <t>1 / Select the original line by clicking on its number on the far left ("8" for example)</t>
  </si>
  <si>
    <t>2 / Right-click, "Copy"</t>
  </si>
  <si>
    <t>3 / Select the destination line by clicking on its number on the far left ("40" for example)</t>
  </si>
  <si>
    <t>2 / Right-click, "Insert copied cells"</t>
  </si>
  <si>
    <t>Portfolio name</t>
  </si>
  <si>
    <t>Available cash</t>
  </si>
  <si>
    <t>Available cash (%)</t>
  </si>
  <si>
    <t>Total valuation</t>
  </si>
  <si>
    <t>Bank 1</t>
  </si>
  <si>
    <t>Bank 3</t>
  </si>
  <si>
    <t>Stockbroker 2</t>
  </si>
  <si>
    <t>To rename a portfolio:</t>
  </si>
  <si>
    <t>1 / Rename the corresponding orange cell</t>
  </si>
  <si>
    <t>2 / Right-click on the tab to rename, "Rename" with the same name</t>
  </si>
  <si>
    <t>To add a portfolio:</t>
  </si>
  <si>
    <t>1 / Select the row of the last portfolio by clicking on its number (for example, "4")</t>
  </si>
  <si>
    <t>3 / Copy a complete line that is already present (line "3" for example)</t>
  </si>
  <si>
    <t>4 / Paste this line into the empty row (line "3" to line "4" for example)</t>
  </si>
  <si>
    <t>5 / Right-click on the tab to duplicate, "Move or Copy," then check "Create a copy," then "OK"</t>
  </si>
  <si>
    <t>5 / Rename the portfolio (see above)</t>
  </si>
  <si>
    <t>To delete a portfolio:</t>
  </si>
  <si>
    <t>1 / Select the row of the portfolio to delete</t>
  </si>
  <si>
    <t>2 / Right-click, "Delete"</t>
  </si>
  <si>
    <t>3 / Right-click on the tab to delete, "Delete"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</si>
</sst>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2]\ * #,##0.00_);_([$€-2]\ * \(#,##0.00\);_([$€-2]\ * &quot;-&quot;??_);_(@_)"/>
    <numFmt numFmtId="165" formatCode="_-* #,##0.00\ [$€-40C]_-;\-* #,##0.00\ [$€-40C]_-;_-* &quot;-&quot;??\ [$€-40C]_-;_-@_-"/>
    <numFmt numFmtId="166" formatCode="0.0%"/>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s>
  <fills count="8">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79998168889431442"/>
        <bgColor indexed="64"/>
      </patternFill>
    </fill>
    <fill>
      <patternFill patternType="solid">
        <fgColor rgb="FFFFE579"/>
        <bgColor indexed="64"/>
      </patternFill>
    </fill>
    <fill>
      <patternFill patternType="solid">
        <fgColor theme="6"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0" fontId="0" fillId="2" borderId="0" xfId="0" applyFill="1"/>
    <xf numFmtId="164" fontId="0" fillId="3" borderId="1" xfId="0" applyNumberFormat="1" applyFill="1" applyBorder="1"/>
    <xf numFmtId="166" fontId="0" fillId="3" borderId="1" xfId="3" applyNumberFormat="1" applyFont="1" applyFill="1" applyBorder="1"/>
    <xf numFmtId="165" fontId="0" fillId="3" borderId="1" xfId="0" applyNumberFormat="1" applyFill="1" applyBorder="1"/>
    <xf numFmtId="43" fontId="0" fillId="3" borderId="1" xfId="1" applyFont="1" applyFill="1" applyBorder="1"/>
    <xf numFmtId="0" fontId="0" fillId="0" borderId="0" xfId="0" applyAlignment="1">
      <alignment vertical="center"/>
    </xf>
    <xf numFmtId="44" fontId="0" fillId="3" borderId="1" xfId="2" applyFont="1" applyFill="1" applyBorder="1" applyAlignment="1">
      <alignment vertical="center"/>
    </xf>
    <xf numFmtId="0" fontId="0" fillId="5" borderId="1" xfId="0" applyFill="1" applyBorder="1"/>
    <xf numFmtId="165" fontId="0" fillId="5" borderId="1" xfId="0" applyNumberFormat="1" applyFill="1" applyBorder="1"/>
    <xf numFmtId="43" fontId="0" fillId="5" borderId="1" xfId="1" applyFont="1" applyFill="1" applyBorder="1"/>
    <xf numFmtId="166" fontId="0" fillId="5" borderId="2" xfId="0" applyNumberFormat="1" applyFill="1" applyBorder="1" applyAlignment="1">
      <alignment vertical="center"/>
    </xf>
    <xf numFmtId="0" fontId="0" fillId="6" borderId="0" xfId="0" applyFill="1"/>
    <xf numFmtId="0" fontId="2" fillId="6" borderId="0" xfId="0"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0" xfId="0" applyFont="1"/>
    <xf numFmtId="0" fontId="2" fillId="4" borderId="1" xfId="0" applyFont="1" applyFill="1" applyBorder="1" applyAlignment="1">
      <alignment horizontal="right" vertical="center" wrapText="1"/>
    </xf>
    <xf numFmtId="0" fontId="3" fillId="7" borderId="0" xfId="0" applyFont="1" applyFill="1" applyAlignment="1">
      <alignment horizontal="center" vertical="center"/>
    </xf>
    <xf numFmtId="43" fontId="0" fillId="5" borderId="1" xfId="1" applyFont="1" applyFill="1" applyBorder="1" applyAlignment="1">
      <alignment vertical="center"/>
    </xf>
    <xf numFmtId="165" fontId="0" fillId="3" borderId="1" xfId="0" applyNumberFormat="1" applyFill="1" applyBorder="1" applyAlignment="1">
      <alignment vertical="center"/>
    </xf>
    <xf numFmtId="10" fontId="0" fillId="3" borderId="1" xfId="3" applyNumberFormat="1" applyFont="1" applyFill="1" applyBorder="1" applyAlignment="1">
      <alignment vertical="center"/>
    </xf>
    <xf numFmtId="165" fontId="2" fillId="3" borderId="1" xfId="0" applyNumberFormat="1" applyFont="1" applyFill="1" applyBorder="1" applyAlignment="1">
      <alignment vertical="center"/>
    </xf>
    <xf numFmtId="10" fontId="2" fillId="3" borderId="1" xfId="3" applyNumberFormat="1" applyFont="1" applyFill="1" applyBorder="1" applyAlignment="1">
      <alignment vertical="center"/>
    </xf>
    <xf numFmtId="14" fontId="0" fillId="5" borderId="1" xfId="0" applyNumberFormat="1" applyFill="1" applyBorder="1"/>
    <xf numFmtId="44" fontId="0" fillId="5" borderId="1" xfId="2" applyFont="1" applyFill="1" applyBorder="1" applyAlignment="1">
      <alignment vertical="center"/>
    </xf>
  </cellXfs>
  <cellStyles count="4">
    <cellStyle name="Milliers" xfId="1" builtinId="3"/>
    <cellStyle name="Monétaire" xfId="2" builtinId="4"/>
    <cellStyle name="Normal" xfId="0" builtinId="0"/>
    <cellStyle name="Pourcentage" xfId="3" builtinId="5"/>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E57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 Target="richData/rdsupporting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ichStyles" Target="richData/richStyles.xml"/><Relationship Id="rId5" Type="http://schemas.openxmlformats.org/officeDocument/2006/relationships/theme" Target="theme/theme1.xml"/><Relationship Id="rId15" Type="http://schemas.openxmlformats.org/officeDocument/2006/relationships/calcChain" Target="calcChain.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RichValueTypes" Target="richData/rdRichValueTypes.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4">
  <rv s="0">
    <v>https://www.bing.com/financeapi/forcetrigger?t=b1ao52&amp;q=XAMS%3aADYEN&amp;form=skydnc</v>
    <v>Learn more on Bing</v>
  </rv>
  <rv s="1">
    <v>fr-FR</v>
    <v>b1ao52</v>
    <v>268435456</v>
    <v>1</v>
    <v>Avec Refinitiv</v>
    <v>0</v>
    <v>1</v>
    <v>Adyen NV (XAMS:ADYEN)</v>
    <v>3</v>
    <v>4</v>
    <v>Finance</v>
    <v>5</v>
    <v>XAMS</v>
    <v>31485190</v>
    <v>2006</v>
    <v>1508</v>
    <v>957.4</v>
    <v>2.2389000000000001</v>
    <v>47404100000</v>
    <v>Euronext Amsterdam</v>
    <v>1505.6</v>
    <v>ADYEN</v>
    <v>45728.641632800784</v>
    <v>Adyen NV, anciennement Adyen BV, est un fournisseur de solutions de paiement mobiles, en ligne et de points de vente (POS) basées aux Pays-Bas. Il exploite une plateforme en ligne permettant aux commerçants d'accepter les paiements à l'échelle internationale et de tous les canaux de vente, tels que les boutiques en ligne, les paiements mobiles à partir d'applications et de sites Web, et POS, tels que les comptoirs, les terminaux mobiles, les tablettes et les caisses enregistreuses, entre autres. La plateforme couvre l'ensemble de la chaîne de paiement, y compris les processus techniques, contractuels, de rapprochement et de règlement. La plate-forme est disponible sous forme de pages de paiement prêtes à l'emploi (HPP), d'interface de programmation d'application (API) et de solution de chiffrement côté client (EE). Les clients de la Société comprennent Mango, KLM, Netflix, Superdry, Uber, Groupon et Crocs, entre autres. Elle possède des bureaux aux Pays-Bas, au Royaume-Uni, en France, en Allemagne, en Belgique, au Brésil, en Chine, en Australie, au Mexique, à Singapour, en Espagne, en Suède et aux États-Unis.</v>
    <v>EUR</v>
    <v>4233</v>
    <v>XAMS</v>
    <v>1555.4</v>
    <v>1869.2</v>
    <v>Financial Technology (Fintech) &amp; Infrastructure</v>
    <v>0</v>
    <v>9.9629999999999996E-3</v>
    <v>15</v>
    <v>Adyen NV</v>
    <v>Adyen NV</v>
    <v>1513.8</v>
    <v>50.625399999999999</v>
    <v>1520.6</v>
    <v>Simon Carmiggeltstraat 6-50, AMSTERDAM, NOORD-HOLLAND, 1011 DJ NL</v>
    <v>Bourse</v>
    <v>Adyen NV (XAMS:ADYEN)</v>
    <v>36967</v>
    <v>78190</v>
  </rv>
  <rv s="2">
    <v>1</v>
  </rv>
  <rv s="0">
    <v>https://www.bing.com/financeapi/forcetrigger?t=alnz2w&amp;q=XAMS%3aASM&amp;form=skydnc</v>
    <v>Learn more on Bing</v>
  </rv>
  <rv s="1">
    <v>fr-FR</v>
    <v>alnz2w</v>
    <v>268435456</v>
    <v>1</v>
    <v>Avec Refinitiv</v>
    <v>0</v>
    <v>1</v>
    <v>ASM International NV (XAMS:ASM)</v>
    <v>3</v>
    <v>4</v>
    <v>Finance</v>
    <v>5</v>
    <v>XAMS</v>
    <v>49328550</v>
    <v>1968</v>
    <v>430.1</v>
    <v>412.4</v>
    <v>2.0002</v>
    <v>21028760000</v>
    <v>Euronext Amsterdam</v>
    <v>426.3</v>
    <v>ASM</v>
    <v>45728.641643518517</v>
    <v>ASM International N.V. est un fournisseur d'équipement de traitement de plaquettes, principalement pour l'industrie manufacturière de semi-conducteurs. La société conçoit, fabrique et vend de l'équipement et des services à ses clients pour la production de dispositifs semi-conducteurs ou de circuits intégrés (CI). La Société opère dans deux segments, dont le front-end et le back-end. Le segment frontal fabrique et vend des équipements utilisés dans le traitement des plaquettes, englobant les étapes de fabrication dans lesquelles les plaquettes de silicium sont en couches avec des dispositifs semi-conducteurs. Le segment avant comprend les activités de fabrication, de service et de vente en Europe, aux États-Unis, au Japon et en Asie du Sud-Est. Le secteur Back-end fabrique et vend des équipements et des matériaux utilisés dans l'assemblage et l'emballage, englobant les processus dans lesquels les plaquettes de silicium sont séparées en circuits individuels. La Société fournit des équipements aux fabricants de dispositifs semi-conducteurs analogiques principalement pour le dépôt de films minces.</v>
    <v>EUR</v>
    <v>4617</v>
    <v>XAMS</v>
    <v>442</v>
    <v>748</v>
    <v>Semiconductors &amp; Semiconductor Equipment</v>
    <v>3</v>
    <v>3.4952000000000004E-2</v>
    <v>14.9</v>
    <v>ASM International NV</v>
    <v>ASM International NV</v>
    <v>432</v>
    <v>30.541399999999999</v>
    <v>441.2</v>
    <v>Versterkerstraat 8, ALMERE, FLEVOLAND, 1322 AP NL</v>
    <v>Bourse</v>
    <v>ASM International NV (XAMS:ASM)</v>
    <v>158319</v>
    <v>269680</v>
  </rv>
  <rv s="2">
    <v>4</v>
  </rv>
  <rv s="0">
    <v>https://www.bing.com/financeapi/forcetrigger?t=alo152&amp;q=XAMS%3aBESI&amp;form=skydnc</v>
    <v>Learn more on Bing</v>
  </rv>
  <rv s="3">
    <v>fr-FR</v>
    <v>alo152</v>
    <v>268435456</v>
    <v>1</v>
    <v>Avec Refinitiv</v>
    <v>6</v>
    <v>7</v>
    <v>BE Semiconductor Industries NV (XAMS:BESI)</v>
    <v>3</v>
    <v>8</v>
    <v>Finance</v>
    <v>5</v>
    <v>XAMS</v>
    <v>81146740</v>
    <v>100.2</v>
    <v>91.2</v>
    <v>1.8389</v>
    <v>7926414000</v>
    <v>Euronext Amsterdam</v>
    <v>97.68</v>
    <v>BESI</v>
    <v>45728.641631944447</v>
    <v>BE Semiconductor Industries N.V. (Besi) est une holding. La Société est engagée dans le développement, la fabrication, la commercialisation, la vente et le service d'équipements de montage semi-conducteurs pour les industries mondiales des semi-conducteurs et de l'électronique. Il fonctionne à travers trois segments: Die Attach, Packaging and Plating. Elle développe des processus d'assemblage et des équipements pour les applications d'emballage au plomb, au substrat et aux plaquettes sur une gamme de marchés d'utilisateurs finaux, y compris l'électronique, l'informatique, l'automobile, l'industrie et l'énergie solaire. La Société propose des produits, tels que des équipements de fixation à la masse, qui incluent des systèmes de liaison par compression à une seule puce, multi-puissants, multi-modules, flip chip, thermo-compression (TCB) et des systèmes améliorés de blocage des matrices à grille à billes (eWLB) et triage Systèmes; Les équipements d'emballage, y compris les systèmes de moulage par niveau de plaquettes et de sécrétions, et les équipements de plaquage, y compris les systèmes de placage métallique et les produits chimiques pour procédés connexes.</v>
    <v>EUR</v>
    <v>1812</v>
    <v>XAMS</v>
    <v>106.4</v>
    <v>171.3</v>
    <v>Semiconductors &amp; Semiconductor Equipment</v>
    <v>6</v>
    <v>7.9034000000000007E-2</v>
    <v>7.72</v>
    <v>BE Semiconductor Industries NV</v>
    <v>BE Semiconductor Industries NV</v>
    <v>100.65</v>
    <v>42.346200000000003</v>
    <v>105.4</v>
    <v>Ratio 6, DUIVEN, GELDERLAND, 6921 RW NL</v>
    <v>Bourse</v>
    <v>BE Semiconductor Industries NV (XAMS:BESI)</v>
    <v>565916</v>
    <v>545170</v>
  </rv>
  <rv s="2">
    <v>7</v>
  </rv>
  <rv s="0">
    <v>https://www.bing.com/financeapi/forcetrigger?t=afs9qh&amp;q=XETR%3aHYQ&amp;form=skydnc</v>
    <v>Learn more on Bing</v>
  </rv>
  <rv s="1">
    <v>fr-FR</v>
    <v>afs9qh</v>
    <v>268435456</v>
    <v>1</v>
    <v>Avec Refinitiv</v>
    <v>0</v>
    <v>1</v>
    <v>Hypoport SE (XETR:HYQ)</v>
    <v>3</v>
    <v>4</v>
    <v>Finance</v>
    <v>5</v>
    <v>XETR</v>
    <v>6872160</v>
    <v>2000</v>
    <v>176.2</v>
    <v>165.6</v>
    <v>1.7419</v>
    <v>1243862000</v>
    <v>Xetra</v>
    <v>181</v>
    <v>HYQ</v>
    <v>45728.641550925924</v>
    <v>Hypoport SE est une société holding basée en Allemagne. Elle opère par l'intermédiaire de ses filiales dans quatre divisions commerciales, telles que : la plate-forme Segment of Credit qui est engagée dans le service de marchés de crédit interentreprises (B2B) EUROPACE qui dessert le financement immobilier, les prêts immobiliers et les produits d'épargne, et les prêts à tempérament ; Segment de clientèle individuelle engagé dans la distribution financière en ligne et indépendante de Dr. Klein Privatkunden AG et du portail consommateur consumerckivergleich.de dans tous les modèles commerciaux qui ciblent directement les consommateurs et offrent des conseils sur les produits de financement immobilier, d'assurance ou de retraite ; Plateformes immobilières qui exerce des activités immobilières pour numériser le marketing, l'évaluation, le financement et la gestion immobilière et Plateforme d'assurance qui opère dans le domaine de la technologie de l'assurance via sa plateforme SMART INSUR, qui consulte, compare les tarifs et administre les polices d'assurance.</v>
    <v>EUR</v>
    <v>2230</v>
    <v>XETR</v>
    <v>184.8</v>
    <v>348.4</v>
    <v>Financial Technology (Fintech) &amp; Infrastructure</v>
    <v>9</v>
    <v>-2.4308999999999997E-2</v>
    <v>-4.4000000000000004</v>
    <v>Hypoport SE</v>
    <v>Hypoport SE</v>
    <v>182.8</v>
    <v>97.84</v>
    <v>176.6</v>
    <v>Heidestrasse 8, BERLIN, BERLIN, 10557 DE</v>
    <v>Bourse</v>
    <v>Hypoport SE (XETR:HYQ)</v>
    <v>11081</v>
    <v>37270</v>
  </rv>
  <rv s="2">
    <v>10</v>
  </rv>
  <rv s="0">
    <v>https://www.bing.com/financeapi/forcetrigger?t=ae9w5r&amp;q=XPAR%3aRF&amp;form=skydnc</v>
    <v>Learn more on Bing</v>
  </rv>
  <rv s="1">
    <v>fr-FR</v>
    <v>ae9w5r</v>
    <v>268435456</v>
    <v>1</v>
    <v>Avec Refinitiv</v>
    <v>0</v>
    <v>1</v>
    <v>EURAZEO SE (XPAR:RF)</v>
    <v>3</v>
    <v>4</v>
    <v>Finance</v>
    <v>5</v>
    <v>XPAR</v>
    <v>73085760</v>
    <v>1969</v>
    <v>72</v>
    <v>63.95</v>
    <v>1.3673999999999999</v>
    <v>5262175000</v>
    <v>Euronext Paris</v>
    <v>72</v>
    <v>RF</v>
    <v>45728.641539351855</v>
    <v>Eurazeo SE est une société d'investissement basée en France. La Société opère à travers plusieurs divisions d'investissement : Eurazeo Capital avec des investissements dans Iberchem, Albingia et Europcar Mobility Group ; Eurazeo PME ; Eurazeo Growth avec des investissements dans Doctolib et PayFit ; Eurazeo Brands avec des investissements dans les biens de consommation et la distribution, notamment dans la beauté avec Pat McGrath Labs, la mode avec Bandier, la maison avec Herschel Supply, les loisirs, le bien-être, ou les entreprises alimentaires avec Q Mixers ; Eurazeo Patrimoine avec des investissements dans l'immobilier et les infrastructures. Elle possède un portefeuille diversifié de plus de 35 milliards d'euros d'actifs sous gestion dans tous les secteurs d'activité, dont environ 24,2 milliards d'euros provenant de tiers, investis dans plus de 600 entreprises de taille moyenne. La Société est présente dans 12 bureaux en Europe, en Asie et aux États-Unis. Son approche de la création de valeur repose sur une croissance durable.</v>
    <v>EUR</v>
    <v>445</v>
    <v>XPAR</v>
    <v>73.05</v>
    <v>86.75</v>
    <v>Investment Banking &amp; Investment Services</v>
    <v>12</v>
    <v>2.0830000000000002E-3</v>
    <v>0.15</v>
    <v>EURAZEO SE</v>
    <v>EURAZEO SE</v>
    <v>72.55</v>
    <v>0</v>
    <v>72.150000000000006</v>
    <v>1 Rue Georges Berger, PARIS, ILE-DE-FRANCE, 75017 FR</v>
    <v>Bourse</v>
    <v>EURAZEO SE (XPAR:RF)</v>
    <v>32550</v>
    <v>141430</v>
  </rv>
  <rv s="2">
    <v>13</v>
  </rv>
  <rv s="0">
    <v>https://www.bing.com/financeapi/forcetrigger?t=aftllh&amp;q=XETR%3aSAE&amp;form=skydnc</v>
    <v>Learn more on Bing</v>
  </rv>
  <rv s="4">
    <v>fr-FR</v>
    <v>aftllh</v>
    <v>268435456</v>
    <v>1</v>
    <v>Avec Refinitiv</v>
    <v>9</v>
    <v>10</v>
    <v>Redcare Pharmacy NV (XETR:RDC)</v>
    <v>3</v>
    <v>11</v>
    <v>Finance</v>
    <v>5</v>
    <v>XETR</v>
    <v>20578390</v>
    <v>2015</v>
    <v>129.1</v>
    <v>95.6</v>
    <v>1.2766</v>
    <v>2738984000</v>
    <v>Xetra</v>
    <v>133.1</v>
    <v>RDC</v>
    <v>45728.641597222224</v>
    <v>Redcare Pharmacy NV est une société basée aux pays-Bas qui vend des produits pharmaceutiques en ligne. La Société se concentre sur les médicaments sans ordonnance (OTC), ainsi que sur les produits de beauté et de soins personnels (BPC) liés à la pharmacie. La Société est active en Belgique, en Espagne, en Italie, en France, en Autriche, pays-Bas et Allemagne.</v>
    <v>EUR</v>
    <v>2075</v>
    <v>XETR</v>
    <v>136.4</v>
    <v>171.4</v>
    <v>Food &amp; Drug Retailing</v>
    <v>15</v>
    <v>-2.9301000000000001E-2</v>
    <v>-3.9</v>
    <v>Redcare Pharmacy NV</v>
    <v>Redcare Pharmacy NV</v>
    <v>134</v>
    <v>129.19999999999999</v>
    <v>Erik de Rodeweg 11/13, SEVENUM, LIMBURG, 5975 WD NL</v>
    <v>Bourse</v>
    <v>Redcare Pharmacy NV (XETR:RDC)</v>
    <v>88015</v>
    <v>171850</v>
  </rv>
  <rv s="2">
    <v>16</v>
  </rv>
  <rv s="0">
    <v>https://www.bing.com/financeapi/forcetrigger?t=amg2nm&amp;q=BMEX%3aROVI&amp;form=skydnc</v>
    <v>Learn more on Bing</v>
  </rv>
  <rv s="1">
    <v>fr-FR</v>
    <v>amg2nm</v>
    <v>268435456</v>
    <v>1</v>
    <v>Avec Refinitiv</v>
    <v>0</v>
    <v>1</v>
    <v>Laboratorios Farmaceuticos ROVI SA (BMEX:ROVI)</v>
    <v>3</v>
    <v>4</v>
    <v>Finance</v>
    <v>5</v>
    <v>BMEX</v>
    <v>51235760</v>
    <v>1946</v>
    <v>51.95</v>
    <v>51.35</v>
    <v>0.53410000000000002</v>
    <v>2669383000</v>
    <v>Bolsas y Mercados Espanoles</v>
    <v>52.1</v>
    <v>ROVI</v>
    <v>45728.641562500001</v>
    <v>Laboratorios Farmaceuticos ROVI, S.A. est une société basée en Espagne se consacrant principalement à l'industrie pharmaceutique. Les principales activités de la Société comprennent l'élaboration et la commercialisation, à l'échelle nationale et à l'étranger, de médicaments et de produits pharmaceutiques. Ses produits sont structurés en trois domaines : Diagnostic, qui offre des produits de contraste pour une utilisation en résonance magnétique, échographie et diagnostic par rayons X ; Prescription, qui distribue des médicaments sous des marques telles que Hibor, Osseor, Hepadren, Pneumovax-23, Glufan, Corlentor, Exxiv, Calcio y Vitamina D3 Rovi et Absorcol, entre autres ; et Vente Libre, qui comprend les marques Perspirex, Enerzona, Dentimelo et ColdPack. La Société possède des filiales consolidées comme Gineladius SL, Frosst Iberica SA, Rovi Contract Manufacturing SL et Bertex Pharma GmbH, entre autres.</v>
    <v>EUR</v>
    <v>2179</v>
    <v>BMEX</v>
    <v>53</v>
    <v>94.8</v>
    <v>Pharmaceuticals</v>
    <v>18</v>
    <v>1.9189999999999999E-3</v>
    <v>0.1</v>
    <v>Laboratorios Farmaceuticos ROVI SA</v>
    <v>Laboratorios Farmaceuticos ROVI SA</v>
    <v>52.15</v>
    <v>19.478100000000001</v>
    <v>52.2</v>
    <v>C/ Julian Camarillo, 35, MADRID, MADRID, 28037 ES</v>
    <v>Bourse</v>
    <v>Laboratorios Farmaceuticos ROVI SA (BMEX:ROVI)</v>
    <v>63446</v>
    <v>127870</v>
  </rv>
  <rv s="2">
    <v>19</v>
  </rv>
  <rv s="0">
    <v>https://www.bing.com/financeapi/forcetrigger?t=aaq9pr&amp;q=XBRU%3aSOLB&amp;form=skydnc</v>
    <v>Learn more on Bing</v>
  </rv>
  <rv s="1">
    <v>fr-FR</v>
    <v>aaq9pr</v>
    <v>268435456</v>
    <v>1</v>
    <v>Avec Refinitiv</v>
    <v>0</v>
    <v>1</v>
    <v>SOLVAY SA (XBRU:SOLB)</v>
    <v>3</v>
    <v>4</v>
    <v>Finance</v>
    <v>5</v>
    <v>XBRU</v>
    <v>105876400</v>
    <v>1991</v>
    <v>33.840000000000003</v>
    <v>23.03</v>
    <v>1.2279</v>
    <v>3624150000</v>
    <v>Euronext Brussels</v>
    <v>34.229999999999997</v>
    <v>SOLB</v>
    <v>45728.641550925924</v>
    <v>Solvay SA est une société internationale de produits chimiques et de matériaux avancés basée en Belgique. Par l'intermédiaire de ses filiales, elle exploite quatre secteurs : matériaux avancés, formulations avancées, produits chimiques de performance et services aux entreprises et aux entreprises. Matériaux avancés propose des matériaux haute performance pour de multiples applications principalement dans les marchés de l'automobile, de l'aérospatiale, de l'électronique et de la santé, fournissant des solutions de mobilité durable, réduisant le poids et améliorant le CO2 et l'efficacité énergétique. Formulations avancées dessert principalement les marchés des biens de consommation, de l'agroalimentaire et de l'énergie et propose des formulations spécialisées personnalisées qui ont un impact sur la chimie de surface et modifient le comportement des liquides tout en minimisant l'impact environnemental. Produits chimiques de performance est spécialisée dans les produits chimiques intermédiaires servant principalement les marchés des biens de consommation et de l'alimentation. Les services aux entreprises comprennent les services aux entreprises et autres services aux entreprises, tels que le centre de recherche et d'innovation et les services énergétiques.</v>
    <v>EUR</v>
    <v>21998</v>
    <v>XBRU</v>
    <v>34.700000000000003</v>
    <v>39.369999999999997</v>
    <v>Chemicals</v>
    <v>21</v>
    <v>-9.3489999999999997E-3</v>
    <v>-0.32</v>
    <v>SOLVAY SA</v>
    <v>SOLVAY SA</v>
    <v>34.380000000000003</v>
    <v>16.070399999999999</v>
    <v>33.909999999999997</v>
    <v>Rue de Ransbeek 310, BRUXELLES, BRUXELLES-CAPITALE, 1120 BE</v>
    <v>Bourse</v>
    <v>SOLVAY SA (XBRU:SOLB)</v>
    <v>63952</v>
    <v>300360</v>
  </rv>
  <rv s="2">
    <v>22</v>
  </rv>
</rvData>
</file>

<file path=xl/richData/rdrichvaluestructure.xml><?xml version="1.0" encoding="utf-8"?>
<rvStructures xmlns="http://schemas.microsoft.com/office/spreadsheetml/2017/richdata" count="5">
  <s t="_hyperlink">
    <k n="Address" t="s"/>
    <k n="Text" t="s"/>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Année de constitution"/>
    <k n="Bas"/>
    <k n="Bas depuis 52 semaines"/>
    <k n="Bêta"/>
    <k n="Capitalisation boursière"/>
    <k n="Change" t="s"/>
    <k n="Clôture précédente"/>
    <k n="Code mnémonique" t="s"/>
    <k n="Dernière heure d'échange"/>
    <k n="Description" t="s"/>
    <k n="Devise" t="s"/>
    <k n="Employés"/>
    <k n="ExchangeID" t="s"/>
    <k n="Haut"/>
    <k n="Haut depuis 52 semaines"/>
    <k n="Industrie" t="s"/>
    <k n="LearnMoreOnLink" t="r"/>
    <k n="Modification (%)"/>
    <k n="Modifier"/>
    <k n="Nom" t="s"/>
    <k n="Nom officiel" t="s"/>
    <k n="Ouvrir"/>
    <k n="P/E"/>
    <k n="Prix"/>
    <k n="Sièges sociaux" t="s"/>
    <k n="Type d'instrument" t="s"/>
    <k n="UniqueName" t="s"/>
    <k n="Volume"/>
    <k n="Volume moyen"/>
  </s>
  <s t="_linkedentity">
    <k n="%cvi" t="r"/>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Bas"/>
    <k n="Bas depuis 52 semaines"/>
    <k n="Bêta"/>
    <k n="Capitalisation boursière"/>
    <k n="Change" t="s"/>
    <k n="Clôture précédente"/>
    <k n="Code mnémonique" t="s"/>
    <k n="Dernière heure d'échange"/>
    <k n="Description" t="s"/>
    <k n="Devise" t="s"/>
    <k n="Employés"/>
    <k n="ExchangeID" t="s"/>
    <k n="Haut"/>
    <k n="Haut depuis 52 semaines"/>
    <k n="Industrie" t="s"/>
    <k n="LearnMoreOnLink" t="r"/>
    <k n="Modification (%)"/>
    <k n="Modifier"/>
    <k n="Nom" t="s"/>
    <k n="Nom officiel" t="s"/>
    <k n="Ouvrir"/>
    <k n="P/E"/>
    <k n="Prix"/>
    <k n="Sièges sociaux" t="s"/>
    <k n="Type d'instrument" t="s"/>
    <k n="UniqueName" t="s"/>
    <k n="Volume"/>
    <k n="Volume moyen"/>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Année de constitution"/>
    <k n="Bas"/>
    <k n="Bas depuis 52 semaines"/>
    <k n="Bêta"/>
    <k n="Capitalisation boursière"/>
    <k n="Change" t="s"/>
    <k n="Clôture précédente"/>
    <k n="Code mnémonique" t="s"/>
    <k n="Dernière heure d'échange"/>
    <k n="Description" t="s"/>
    <k n="Devise" t="s"/>
    <k n="Employés"/>
    <k n="ExchangeID" t="s"/>
    <k n="Haut"/>
    <k n="Haut depuis 52 semaines"/>
    <k n="Industrie" t="s"/>
    <k n="LearnMoreOnLink" t="r"/>
    <k n="Modification (%)"/>
    <k n="Modifier"/>
    <k n="Nom" t="s"/>
    <k n="Nom officiel" t="s"/>
    <k n="Ouvrir"/>
    <k n="Prix"/>
    <k n="Sièges sociaux" t="s"/>
    <k n="Type d'instrument" t="s"/>
    <k n="UniqueName" t="s"/>
    <k n="Volume"/>
    <k n="Volume moyen"/>
  </s>
</rvStructures>
</file>

<file path=xl/richData/rdsupportingpropertybag.xml><?xml version="1.0" encoding="utf-8"?>
<supportingPropertyBags xmlns="http://schemas.microsoft.com/office/spreadsheetml/2017/richdata2">
  <spbArrays count="3">
    <a count="43">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P/E</v>
      <v t="s">Actions en circulation</v>
      <v t="s">Description</v>
      <v t="s">Employés</v>
      <v t="s">Sièges sociaux</v>
      <v t="s">Industrie</v>
      <v t="s">Type d'instrument</v>
      <v t="s">Année de constitution</v>
      <v t="s">_Flags</v>
      <v t="s">UniqueName</v>
      <v t="s">_DisplayString</v>
      <v t="s">LearnMoreOnLink</v>
      <v t="s">ExchangeID</v>
      <v t="s">%ProviderInfo</v>
    </a>
    <a count="42">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P/E</v>
      <v t="s">Actions en circulation</v>
      <v t="s">Description</v>
      <v t="s">Employés</v>
      <v t="s">Sièges sociaux</v>
      <v t="s">Industrie</v>
      <v t="s">Type d'instrument</v>
      <v t="s">_Flags</v>
      <v t="s">UniqueName</v>
      <v t="s">_DisplayString</v>
      <v t="s">LearnMoreOnLink</v>
      <v t="s">ExchangeID</v>
      <v t="s">%ProviderInfo</v>
    </a>
    <a count="42">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Actions en circulation</v>
      <v t="s">Description</v>
      <v t="s">Employés</v>
      <v t="s">Sièges sociaux</v>
      <v t="s">Industrie</v>
      <v t="s">Type d'instrument</v>
      <v t="s">Année de constitution</v>
      <v t="s">_Flags</v>
      <v t="s">UniqueName</v>
      <v t="s">_DisplayString</v>
      <v t="s">LearnMoreOnLink</v>
      <v t="s">ExchangeID</v>
      <v t="s">%ProviderInfo</v>
    </a>
  </spbArrays>
  <spbData count="12">
    <spb s="0">
      <v>Low</v>
      <v>Name</v>
      <v>P/E</v>
      <v>Beta</v>
      <v>High</v>
      <v>Price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Year incorporated</v>
      <v>Shares outstanding</v>
      <v>52 week low</v>
      <v>52 week high</v>
      <v>Market cap</v>
      <v>Last trade time</v>
    </spb>
    <spb s="1">
      <v>0</v>
      <v>Name</v>
      <v>LearnMoreOnLink</v>
    </spb>
    <spb s="2">
      <v>0</v>
      <v>0</v>
      <v>0</v>
    </spb>
    <spb s="3">
      <v>2</v>
      <v>2</v>
      <v>2</v>
      <v>2</v>
    </spb>
    <spb s="4">
      <v>1</v>
      <v>2</v>
      <v>3</v>
      <v>3</v>
      <v>1</v>
      <v>1</v>
      <v>1</v>
      <v>4</v>
      <v>4</v>
      <v>1</v>
      <v>4</v>
      <v>5</v>
      <v>6</v>
      <v>1</v>
      <v>7</v>
      <v>4</v>
      <v>1</v>
      <v>1</v>
      <v>8</v>
      <v>9</v>
    </spb>
    <spb s="5">
      <v>Différé de 15 minutes</v>
      <v xml:space="preserve">depuis la clôture précédente </v>
      <v xml:space="preserve">depuis la clôture précédente </v>
      <v>GMT</v>
    </spb>
    <spb s="6">
      <v>Low</v>
      <v>Name</v>
      <v>P/E</v>
      <v>Beta</v>
      <v>High</v>
      <v>Price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Shares outstanding</v>
      <v>52 week low</v>
      <v>52 week high</v>
      <v>Market cap</v>
      <v>Last trade time</v>
    </spb>
    <spb s="1">
      <v>1</v>
      <v>Name</v>
      <v>LearnMoreOnLink</v>
    </spb>
    <spb s="7">
      <v>1</v>
      <v>2</v>
      <v>3</v>
      <v>3</v>
      <v>1</v>
      <v>1</v>
      <v>1</v>
      <v>4</v>
      <v>4</v>
      <v>1</v>
      <v>4</v>
      <v>5</v>
      <v>6</v>
      <v>1</v>
      <v>4</v>
      <v>1</v>
      <v>1</v>
      <v>8</v>
      <v>9</v>
    </spb>
    <spb s="8">
      <v>Low</v>
      <v>Name</v>
      <v>Beta</v>
      <v>High</v>
      <v>Price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Year incorporated</v>
      <v>Shares outstanding</v>
      <v>52 week low</v>
      <v>52 week high</v>
      <v>Market cap</v>
      <v>Last trade time</v>
    </spb>
    <spb s="1">
      <v>2</v>
      <v>Name</v>
      <v>LearnMoreOnLink</v>
    </spb>
    <spb s="9">
      <v>1</v>
      <v>2</v>
      <v>3</v>
      <v>1</v>
      <v>1</v>
      <v>1</v>
      <v>4</v>
      <v>4</v>
      <v>1</v>
      <v>4</v>
      <v>5</v>
      <v>6</v>
      <v>1</v>
      <v>7</v>
      <v>4</v>
      <v>1</v>
      <v>1</v>
      <v>8</v>
      <v>9</v>
    </spb>
  </spbData>
</supportingPropertyBags>
</file>

<file path=xl/richData/rdsupportingpropertybagstructure.xml><?xml version="1.0" encoding="utf-8"?>
<spbStructures xmlns="http://schemas.microsoft.com/office/spreadsheetml/2017/richdata2" count="10">
  <s>
    <k n="Bas" t="s"/>
    <k n="Nom" t="s"/>
    <k n="P/E" t="s"/>
    <k n="Bêta" t="s"/>
    <k n="Haut" t="s"/>
    <k n="Prix"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nnée de constitution" t="s"/>
    <k n="Actions en circulation" t="s"/>
    <k n="Bas depuis 52 semaines" t="s"/>
    <k n="Haut depuis 52 semaines" t="s"/>
    <k n="Capitalisation boursière" t="s"/>
    <k n="Dernière heure d'échange" t="s"/>
  </s>
  <s>
    <k n="^Order" t="spba"/>
    <k n="TitleProperty" t="s"/>
    <k n="SubTitleProperty" t="s"/>
  </s>
  <s>
    <k n="ShowInCardView" t="b"/>
    <k n="ShowInDotNotation" t="b"/>
    <k n="ShowInAutoComplete" t="b"/>
  </s>
  <s>
    <k n="ExchangeID" t="spb"/>
    <k n="UniqueName" t="spb"/>
    <k n="`%ProviderInfo" t="spb"/>
    <k n="LearnMoreOnLink" t="spb"/>
  </s>
  <s>
    <k n="Bas" t="i"/>
    <k n="Nom" t="i"/>
    <k n="P/E" t="i"/>
    <k n="Bêta" t="i"/>
    <k n="Haut" t="i"/>
    <k n="Prix" t="i"/>
    <k n="Ouvrir" t="i"/>
    <k n="Volume" t="i"/>
    <k n="Employés" t="i"/>
    <k n="Modifier" t="i"/>
    <k n="Volume moyen" t="i"/>
    <k n="Modification (%)" t="i"/>
    <k n="`%EntityServiceId" t="i"/>
    <k n="Clôture précédente" t="i"/>
    <k n="Année de constitution" t="i"/>
    <k n="Actions en circulation" t="i"/>
    <k n="Bas depuis 52 semaines" t="i"/>
    <k n="Haut depuis 52 semaines" t="i"/>
    <k n="Capitalisation boursière" t="i"/>
    <k n="Dernière heure d'échange" t="i"/>
  </s>
  <s>
    <k n="Prix" t="s"/>
    <k n="Modifier" t="s"/>
    <k n="Modification (%)" t="s"/>
    <k n="Dernière heure d'échange" t="s"/>
  </s>
  <s>
    <k n="Bas" t="s"/>
    <k n="Nom" t="s"/>
    <k n="P/E" t="s"/>
    <k n="Bêta" t="s"/>
    <k n="Haut" t="s"/>
    <k n="Prix"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ctions en circulation" t="s"/>
    <k n="Bas depuis 52 semaines" t="s"/>
    <k n="Haut depuis 52 semaines" t="s"/>
    <k n="Capitalisation boursière" t="s"/>
    <k n="Dernière heure d'échange" t="s"/>
  </s>
  <s>
    <k n="Bas" t="i"/>
    <k n="Nom" t="i"/>
    <k n="P/E" t="i"/>
    <k n="Bêta" t="i"/>
    <k n="Haut" t="i"/>
    <k n="Prix" t="i"/>
    <k n="Ouvrir" t="i"/>
    <k n="Volume" t="i"/>
    <k n="Employés" t="i"/>
    <k n="Modifier" t="i"/>
    <k n="Volume moyen" t="i"/>
    <k n="Modification (%)" t="i"/>
    <k n="`%EntityServiceId" t="i"/>
    <k n="Clôture précédente" t="i"/>
    <k n="Actions en circulation" t="i"/>
    <k n="Bas depuis 52 semaines" t="i"/>
    <k n="Haut depuis 52 semaines" t="i"/>
    <k n="Capitalisation boursière" t="i"/>
    <k n="Dernière heure d'échange" t="i"/>
  </s>
  <s>
    <k n="Bas" t="s"/>
    <k n="Nom" t="s"/>
    <k n="Bêta" t="s"/>
    <k n="Haut" t="s"/>
    <k n="Prix"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nnée de constitution" t="s"/>
    <k n="Actions en circulation" t="s"/>
    <k n="Bas depuis 52 semaines" t="s"/>
    <k n="Haut depuis 52 semaines" t="s"/>
    <k n="Capitalisation boursière" t="s"/>
    <k n="Dernière heure d'échange" t="s"/>
  </s>
  <s>
    <k n="Bas" t="i"/>
    <k n="Nom" t="i"/>
    <k n="Bêta" t="i"/>
    <k n="Haut" t="i"/>
    <k n="Prix" t="i"/>
    <k n="Ouvrir" t="i"/>
    <k n="Volume" t="i"/>
    <k n="Employés" t="i"/>
    <k n="Modifier" t="i"/>
    <k n="Volume moyen" t="i"/>
    <k n="Modification (%)" t="i"/>
    <k n="`%EntityServiceId" t="i"/>
    <k n="Clôture précédente" t="i"/>
    <k n="Année de constitution" t="i"/>
    <k n="Actions en circulation" t="i"/>
    <k n="Bas depuis 52 semaines" t="i"/>
    <k n="Haut depuis 52 semaines" t="i"/>
    <k n="Capitalisation boursière" t="i"/>
    <k n="Dernière heure d'échang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_([$€-x-euro2] * #,##0.00_);_([$€-x-euro2] * (#,##0.00);_([$€-x-euro2] * "-"??_);_(@_)</rpv>
    </rSty>
    <rSty>
      <rpv i="1">1</rpv>
    </rSty>
    <rSty dxfid="5">
      <rpv i="0">#,##0.00</rpv>
    </rSty>
    <rSty dxfid="4">
      <rpv i="0">#,##0</rpv>
    </rSty>
    <rSty dxfid="3"/>
    <rSty dxfid="0">
      <rpv i="0">0.00</rpv>
    </rSty>
    <rSty dxfid="6">
      <rpv i="0">0</rpv>
    </rSty>
    <rSty dxfid="1">
      <rpv i="0">_([$€-x-euro2] * #,##0_);_([$€-x-euro2] * (#,##0);_([$€-x-euro2] * "-"_);_(@_)</rpv>
    </rSty>
    <rSty dxfid="2"/>
  </richStyles>
</richStyleSheet>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94CA-24D6-4B39-8492-0FD468E8F136}">
  <dimension ref="B1:P33"/>
  <sheetViews>
    <sheetView tabSelected="1" workbookViewId="0">
      <selection activeCell="F1" sqref="F1"/>
    </sheetView>
  </sheetViews>
  <sheetFormatPr baseColWidth="10" defaultRowHeight="14.4" x14ac:dyDescent="0.3"/>
  <cols>
    <col min="1" max="1" width="5.77734375" customWidth="1"/>
    <col min="2" max="2" width="53.77734375" customWidth="1"/>
    <col min="3" max="3" width="10.33203125" customWidth="1"/>
    <col min="7" max="7" width="12.21875" customWidth="1"/>
    <col min="8" max="8" width="10.77734375" customWidth="1"/>
    <col min="9" max="9" width="9.33203125" customWidth="1"/>
    <col min="11" max="11" width="10.21875" customWidth="1"/>
    <col min="14" max="14" width="7.33203125" customWidth="1"/>
    <col min="15" max="15" width="16.6640625" customWidth="1"/>
    <col min="16" max="16" width="11.88671875" customWidth="1"/>
  </cols>
  <sheetData>
    <row r="1" spans="2:16" s="6" customFormat="1" ht="29.4" customHeight="1" x14ac:dyDescent="0.3">
      <c r="B1" s="18" t="s">
        <v>2</v>
      </c>
      <c r="C1" s="15" t="s">
        <v>3</v>
      </c>
      <c r="D1" s="25">
        <v>446</v>
      </c>
      <c r="F1" s="15" t="s">
        <v>43</v>
      </c>
      <c r="G1" s="7">
        <f ca="1">D1+SUM(H4:H15)</f>
        <v>9139.75</v>
      </c>
      <c r="M1" s="17" t="s">
        <v>4</v>
      </c>
      <c r="N1" s="11">
        <v>0.09</v>
      </c>
      <c r="O1" s="15" t="s">
        <v>5</v>
      </c>
      <c r="P1" s="7">
        <f>D1-SUM(P4:P15)</f>
        <v>446</v>
      </c>
    </row>
    <row r="3" spans="2:16" ht="43.2" x14ac:dyDescent="0.3">
      <c r="B3" s="14" t="s">
        <v>6</v>
      </c>
      <c r="C3" s="15" t="s">
        <v>7</v>
      </c>
      <c r="D3" s="15" t="s">
        <v>8</v>
      </c>
      <c r="E3" s="15" t="s">
        <v>9</v>
      </c>
      <c r="F3" s="15" t="s">
        <v>10</v>
      </c>
      <c r="G3" s="15" t="s">
        <v>11</v>
      </c>
      <c r="H3" s="15" t="s">
        <v>12</v>
      </c>
      <c r="I3" s="15" t="s">
        <v>0</v>
      </c>
      <c r="J3" s="15" t="s">
        <v>13</v>
      </c>
      <c r="K3" s="15" t="s">
        <v>14</v>
      </c>
      <c r="L3" s="15" t="s">
        <v>15</v>
      </c>
      <c r="M3" s="15" t="s">
        <v>16</v>
      </c>
      <c r="N3" s="16"/>
      <c r="O3" s="15" t="s">
        <v>17</v>
      </c>
      <c r="P3" s="15" t="s">
        <v>18</v>
      </c>
    </row>
    <row r="4" spans="2:16" ht="8.4" customHeight="1" x14ac:dyDescent="0.3">
      <c r="B4" s="1"/>
      <c r="C4" s="1"/>
      <c r="D4" s="1"/>
      <c r="E4" s="1"/>
      <c r="F4" s="1"/>
      <c r="G4" s="1"/>
      <c r="H4" s="1"/>
      <c r="I4" s="1"/>
      <c r="J4" s="1"/>
      <c r="K4" s="1"/>
      <c r="L4" s="1"/>
      <c r="M4" s="1"/>
      <c r="N4" s="1"/>
      <c r="O4" s="1"/>
      <c r="P4" s="1"/>
    </row>
    <row r="5" spans="2:16" x14ac:dyDescent="0.3">
      <c r="B5" s="8" t="e" vm="1">
        <v>#VALUE!</v>
      </c>
      <c r="C5" s="2" cm="1">
        <f t="array" aca="1" ref="C5" ca="1">IF(ISBLANK(B5), ,_FV(B5,"Prix"))</f>
        <v>1520.6</v>
      </c>
      <c r="D5" s="9">
        <v>1804</v>
      </c>
      <c r="E5" s="24">
        <v>45658</v>
      </c>
      <c r="F5" s="10">
        <v>1</v>
      </c>
      <c r="G5" s="4">
        <f>D5*F5</f>
        <v>1804</v>
      </c>
      <c r="H5" s="4">
        <f t="shared" ref="H5:H14" ca="1" si="0">IF(AND(L5&gt;0,D5&gt;0,F5&gt;0), F5*L5, IF(AND(D5&gt;0, F5&gt;0), F5*C5, 0))</f>
        <v>1520.6</v>
      </c>
      <c r="I5" s="3">
        <f t="shared" ref="I5:I14" ca="1" si="1">H5/$G$1</f>
        <v>0.16637216554063294</v>
      </c>
      <c r="J5" s="4">
        <f t="shared" ref="J5:J14" ca="1" si="2">H5-G5</f>
        <v>-283.40000000000009</v>
      </c>
      <c r="K5" s="3">
        <f ca="1">IF(G5 &gt; 0, J5/G5, "")</f>
        <v>-0.1570953436807096</v>
      </c>
      <c r="L5" s="9"/>
      <c r="M5" s="24"/>
      <c r="O5" s="5">
        <f t="shared" ref="O5:O14" si="3">IF(ISBLANK(B5), ,IF(D5&gt;0, 0,$G$1*$N$1/C5))</f>
        <v>0</v>
      </c>
      <c r="P5" s="4">
        <f t="shared" ref="P5:P14" si="4">IF(ISBLANK(B5),,IF(D5&gt;0, 0, F5*C5))</f>
        <v>0</v>
      </c>
    </row>
    <row r="6" spans="2:16" x14ac:dyDescent="0.3">
      <c r="B6" s="8" t="e" vm="2">
        <v>#VALUE!</v>
      </c>
      <c r="C6" s="2" cm="1">
        <f t="array" aca="1" ref="C6" ca="1">IF(ISBLANK(B6), ,_FV(B6,"Prix"))</f>
        <v>441.2</v>
      </c>
      <c r="D6" s="9">
        <v>580</v>
      </c>
      <c r="E6" s="24">
        <v>45658</v>
      </c>
      <c r="F6" s="10">
        <v>2</v>
      </c>
      <c r="G6" s="4">
        <f t="shared" ref="G6:G14" si="5">D6*F6</f>
        <v>1160</v>
      </c>
      <c r="H6" s="4">
        <f t="shared" ca="1" si="0"/>
        <v>882.4</v>
      </c>
      <c r="I6" s="3">
        <f t="shared" ca="1" si="1"/>
        <v>9.6545310320304167E-2</v>
      </c>
      <c r="J6" s="4">
        <f t="shared" ca="1" si="2"/>
        <v>-277.60000000000002</v>
      </c>
      <c r="K6" s="3">
        <f t="shared" ref="K6:K14" ca="1" si="6">IF(G6 &gt; 0, J6/G6, "")</f>
        <v>-0.23931034482758623</v>
      </c>
      <c r="L6" s="9"/>
      <c r="M6" s="24"/>
      <c r="O6" s="5">
        <f t="shared" si="3"/>
        <v>0</v>
      </c>
      <c r="P6" s="4">
        <f t="shared" si="4"/>
        <v>0</v>
      </c>
    </row>
    <row r="7" spans="2:16" x14ac:dyDescent="0.3">
      <c r="B7" s="8" t="e" vm="3">
        <v>#VALUE!</v>
      </c>
      <c r="C7" s="2" cm="1">
        <f t="array" aca="1" ref="C7" ca="1">IF(ISBLANK(B7), ,_FV(B7,"Prix"))</f>
        <v>105.4</v>
      </c>
      <c r="D7" s="9">
        <v>100</v>
      </c>
      <c r="E7" s="24">
        <v>45658</v>
      </c>
      <c r="F7" s="10">
        <v>10</v>
      </c>
      <c r="G7" s="4">
        <f t="shared" si="5"/>
        <v>1000</v>
      </c>
      <c r="H7" s="4">
        <f t="shared" ca="1" si="0"/>
        <v>1054</v>
      </c>
      <c r="I7" s="3">
        <f t="shared" ca="1" si="1"/>
        <v>0.11532044093109768</v>
      </c>
      <c r="J7" s="4">
        <f t="shared" ca="1" si="2"/>
        <v>54</v>
      </c>
      <c r="K7" s="3">
        <f t="shared" ca="1" si="6"/>
        <v>5.3999999999999999E-2</v>
      </c>
      <c r="L7" s="9"/>
      <c r="M7" s="24"/>
      <c r="O7" s="5">
        <f t="shared" si="3"/>
        <v>0</v>
      </c>
      <c r="P7" s="4">
        <f t="shared" si="4"/>
        <v>0</v>
      </c>
    </row>
    <row r="8" spans="2:16" x14ac:dyDescent="0.3">
      <c r="B8" s="8" t="e" vm="4">
        <v>#VALUE!</v>
      </c>
      <c r="C8" s="2" cm="1">
        <f t="array" aca="1" ref="C8" ca="1">IF(ISBLANK(B8), ,_FV(B8,"Prix"))</f>
        <v>176.6</v>
      </c>
      <c r="D8" s="9">
        <v>204</v>
      </c>
      <c r="E8" s="24">
        <v>45658</v>
      </c>
      <c r="F8" s="10">
        <v>6</v>
      </c>
      <c r="G8" s="4">
        <f t="shared" si="5"/>
        <v>1224</v>
      </c>
      <c r="H8" s="4">
        <f t="shared" ca="1" si="0"/>
        <v>1059.5999999999999</v>
      </c>
      <c r="I8" s="3">
        <f t="shared" ca="1" si="1"/>
        <v>0.11593314915615853</v>
      </c>
      <c r="J8" s="4">
        <f t="shared" ca="1" si="2"/>
        <v>-164.40000000000009</v>
      </c>
      <c r="K8" s="3">
        <f t="shared" ca="1" si="6"/>
        <v>-0.13431372549019616</v>
      </c>
      <c r="L8" s="9"/>
      <c r="M8" s="24"/>
      <c r="O8" s="5">
        <f t="shared" si="3"/>
        <v>0</v>
      </c>
      <c r="P8" s="4">
        <f t="shared" si="4"/>
        <v>0</v>
      </c>
    </row>
    <row r="9" spans="2:16" x14ac:dyDescent="0.3">
      <c r="B9" s="8" t="e" vm="5">
        <v>#VALUE!</v>
      </c>
      <c r="C9" s="2" cm="1">
        <f t="array" aca="1" ref="C9" ca="1">IF(ISBLANK(B9), ,_FV(B9,"Prix"))</f>
        <v>72.150000000000006</v>
      </c>
      <c r="D9" s="9">
        <v>78</v>
      </c>
      <c r="E9" s="24">
        <v>45658</v>
      </c>
      <c r="F9" s="10">
        <v>15</v>
      </c>
      <c r="G9" s="4">
        <f t="shared" si="5"/>
        <v>1170</v>
      </c>
      <c r="H9" s="4">
        <f t="shared" ca="1" si="0"/>
        <v>1082.25</v>
      </c>
      <c r="I9" s="3">
        <f t="shared" ca="1" si="1"/>
        <v>0.11841133510216363</v>
      </c>
      <c r="J9" s="4">
        <f t="shared" ca="1" si="2"/>
        <v>-87.75</v>
      </c>
      <c r="K9" s="3">
        <f t="shared" ca="1" si="6"/>
        <v>-7.4999999999999997E-2</v>
      </c>
      <c r="L9" s="9"/>
      <c r="M9" s="24"/>
      <c r="O9" s="5">
        <f t="shared" si="3"/>
        <v>0</v>
      </c>
      <c r="P9" s="4">
        <f t="shared" si="4"/>
        <v>0</v>
      </c>
    </row>
    <row r="10" spans="2:16" x14ac:dyDescent="0.3">
      <c r="B10" s="8" t="e" vm="6">
        <v>#VALUE!</v>
      </c>
      <c r="C10" s="2" cm="1">
        <f t="array" aca="1" ref="C10" ca="1">IF(ISBLANK(B10), ,_FV(B10,"Prix"))</f>
        <v>129.19999999999999</v>
      </c>
      <c r="D10" s="9">
        <v>120</v>
      </c>
      <c r="E10" s="24">
        <v>45658</v>
      </c>
      <c r="F10" s="10">
        <v>8</v>
      </c>
      <c r="G10" s="4">
        <f>D10*F10</f>
        <v>960</v>
      </c>
      <c r="H10" s="4">
        <f t="shared" ca="1" si="0"/>
        <v>1033.5999999999999</v>
      </c>
      <c r="I10" s="3">
        <f ca="1">H10/$G$1</f>
        <v>0.11308843239694739</v>
      </c>
      <c r="J10" s="4">
        <f t="shared" ca="1" si="2"/>
        <v>73.599999999999909</v>
      </c>
      <c r="K10" s="3">
        <f t="shared" ca="1" si="6"/>
        <v>7.6666666666666577E-2</v>
      </c>
      <c r="L10" s="9"/>
      <c r="M10" s="24"/>
      <c r="O10" s="5">
        <f t="shared" si="3"/>
        <v>0</v>
      </c>
      <c r="P10" s="4">
        <f>IF(ISBLANK(B10),,IF(D10&gt;0, 0, F10*C10))</f>
        <v>0</v>
      </c>
    </row>
    <row r="11" spans="2:16" x14ac:dyDescent="0.3">
      <c r="B11" s="8" t="e" vm="7">
        <v>#VALUE!</v>
      </c>
      <c r="C11" s="2" cm="1">
        <f t="array" aca="1" ref="C11" ca="1">IF(ISBLANK(B11), ,_FV(B11,"Prix"))</f>
        <v>52.2</v>
      </c>
      <c r="D11" s="9">
        <v>50</v>
      </c>
      <c r="E11" s="24">
        <v>45658</v>
      </c>
      <c r="F11" s="10">
        <v>20</v>
      </c>
      <c r="G11" s="4">
        <f t="shared" si="5"/>
        <v>1000</v>
      </c>
      <c r="H11" s="4">
        <f t="shared" ca="1" si="0"/>
        <v>1044</v>
      </c>
      <c r="I11" s="3">
        <f t="shared" ca="1" si="1"/>
        <v>0.11422631910063186</v>
      </c>
      <c r="J11" s="4">
        <f t="shared" ca="1" si="2"/>
        <v>44</v>
      </c>
      <c r="K11" s="3">
        <f t="shared" ca="1" si="6"/>
        <v>4.3999999999999997E-2</v>
      </c>
      <c r="L11" s="9"/>
      <c r="M11" s="24"/>
      <c r="O11" s="5">
        <f t="shared" si="3"/>
        <v>0</v>
      </c>
      <c r="P11" s="4">
        <f t="shared" si="4"/>
        <v>0</v>
      </c>
    </row>
    <row r="12" spans="2:16" x14ac:dyDescent="0.3">
      <c r="B12" s="8" t="e" vm="8">
        <v>#VALUE!</v>
      </c>
      <c r="C12" s="2" cm="1">
        <f t="array" aca="1" ref="C12" ca="1">IF(ISBLANK(B12), ,_FV(B12,"Prix"))</f>
        <v>33.909999999999997</v>
      </c>
      <c r="D12" s="9">
        <v>35</v>
      </c>
      <c r="E12" s="24">
        <v>45658</v>
      </c>
      <c r="F12" s="10">
        <v>30</v>
      </c>
      <c r="G12" s="4">
        <f t="shared" si="5"/>
        <v>1050</v>
      </c>
      <c r="H12" s="4">
        <f t="shared" ca="1" si="0"/>
        <v>1017.3</v>
      </c>
      <c r="I12" s="3">
        <f t="shared" ca="1" si="1"/>
        <v>0.1113050138132881</v>
      </c>
      <c r="J12" s="4">
        <f t="shared" ca="1" si="2"/>
        <v>-32.700000000000045</v>
      </c>
      <c r="K12" s="3">
        <f t="shared" ca="1" si="6"/>
        <v>-3.1142857142857187E-2</v>
      </c>
      <c r="L12" s="9"/>
      <c r="M12" s="24"/>
      <c r="O12" s="5">
        <f t="shared" si="3"/>
        <v>0</v>
      </c>
      <c r="P12" s="4">
        <f t="shared" si="4"/>
        <v>0</v>
      </c>
    </row>
    <row r="13" spans="2:16" x14ac:dyDescent="0.3">
      <c r="B13" s="8"/>
      <c r="C13" s="2" cm="1">
        <f t="array" ref="C13">IF(ISBLANK(B13), ,_FV(B13,"Prix"))</f>
        <v>0</v>
      </c>
      <c r="D13" s="9"/>
      <c r="E13" s="24"/>
      <c r="F13" s="10"/>
      <c r="G13" s="4">
        <f t="shared" si="5"/>
        <v>0</v>
      </c>
      <c r="H13" s="4">
        <f t="shared" si="0"/>
        <v>0</v>
      </c>
      <c r="I13" s="3">
        <f t="shared" ca="1" si="1"/>
        <v>0</v>
      </c>
      <c r="J13" s="4">
        <f t="shared" si="2"/>
        <v>0</v>
      </c>
      <c r="K13" s="3" t="str">
        <f t="shared" si="6"/>
        <v/>
      </c>
      <c r="L13" s="9"/>
      <c r="M13" s="24"/>
      <c r="O13" s="5">
        <f t="shared" si="3"/>
        <v>0</v>
      </c>
      <c r="P13" s="4">
        <f t="shared" si="4"/>
        <v>0</v>
      </c>
    </row>
    <row r="14" spans="2:16" x14ac:dyDescent="0.3">
      <c r="B14" s="8"/>
      <c r="C14" s="2" cm="1">
        <f t="array" ref="C14">IF(ISBLANK(B14), ,_FV(B14,"Prix"))</f>
        <v>0</v>
      </c>
      <c r="D14" s="9"/>
      <c r="E14" s="24"/>
      <c r="F14" s="10"/>
      <c r="G14" s="4">
        <f t="shared" si="5"/>
        <v>0</v>
      </c>
      <c r="H14" s="4">
        <f t="shared" si="0"/>
        <v>0</v>
      </c>
      <c r="I14" s="3">
        <f t="shared" ca="1" si="1"/>
        <v>0</v>
      </c>
      <c r="J14" s="4">
        <f t="shared" si="2"/>
        <v>0</v>
      </c>
      <c r="K14" s="3" t="str">
        <f t="shared" si="6"/>
        <v/>
      </c>
      <c r="L14" s="9"/>
      <c r="M14" s="24"/>
      <c r="O14" s="5">
        <f t="shared" si="3"/>
        <v>0</v>
      </c>
      <c r="P14" s="4">
        <f t="shared" si="4"/>
        <v>0</v>
      </c>
    </row>
    <row r="15" spans="2:16" ht="8.4" customHeight="1" x14ac:dyDescent="0.3">
      <c r="B15" s="1"/>
      <c r="C15" s="1"/>
      <c r="D15" s="1"/>
      <c r="E15" s="1"/>
      <c r="F15" s="1"/>
      <c r="G15" s="1"/>
      <c r="H15" s="1"/>
      <c r="I15" s="1"/>
      <c r="J15" s="1"/>
      <c r="K15" s="1"/>
      <c r="L15" s="1"/>
      <c r="M15" s="1"/>
      <c r="N15" s="1"/>
      <c r="O15" s="1"/>
      <c r="P15" s="1"/>
    </row>
    <row r="17" spans="2:16" x14ac:dyDescent="0.3">
      <c r="B17" s="13" t="s">
        <v>20</v>
      </c>
      <c r="C17" s="12"/>
      <c r="D17" s="12"/>
      <c r="E17" s="12"/>
      <c r="F17" s="12"/>
      <c r="G17" s="13" t="s">
        <v>30</v>
      </c>
      <c r="H17" s="12"/>
      <c r="I17" s="12"/>
      <c r="J17" s="12"/>
      <c r="K17" s="12"/>
      <c r="L17" s="12"/>
      <c r="M17" s="12"/>
      <c r="N17" s="12"/>
      <c r="O17" s="12"/>
    </row>
    <row r="18" spans="2:16" x14ac:dyDescent="0.3">
      <c r="B18" s="12"/>
      <c r="C18" s="12"/>
      <c r="D18" s="12"/>
      <c r="E18" s="12"/>
      <c r="F18" s="12"/>
      <c r="G18" s="12" t="s">
        <v>31</v>
      </c>
      <c r="H18" s="12"/>
      <c r="I18" s="12"/>
      <c r="J18" s="12"/>
      <c r="K18" s="12"/>
      <c r="L18" s="12"/>
      <c r="M18" s="12"/>
      <c r="N18" s="12"/>
      <c r="O18" s="12"/>
    </row>
    <row r="19" spans="2:16" x14ac:dyDescent="0.3">
      <c r="B19" s="13" t="s">
        <v>21</v>
      </c>
      <c r="C19" s="12"/>
      <c r="D19" s="12"/>
      <c r="E19" s="12"/>
      <c r="F19" s="12"/>
      <c r="G19" s="12" t="s">
        <v>32</v>
      </c>
      <c r="H19" s="12"/>
      <c r="I19" s="12"/>
      <c r="J19" s="12"/>
      <c r="K19" s="12"/>
      <c r="L19" s="12"/>
      <c r="M19" s="12"/>
      <c r="N19" s="12"/>
      <c r="O19" s="12"/>
    </row>
    <row r="20" spans="2:16" x14ac:dyDescent="0.3">
      <c r="B20" s="12" t="s">
        <v>22</v>
      </c>
      <c r="C20" s="12"/>
      <c r="D20" s="12"/>
      <c r="E20" s="12"/>
      <c r="F20" s="12"/>
      <c r="G20" s="12" t="s">
        <v>33</v>
      </c>
      <c r="H20" s="12"/>
      <c r="I20" s="12"/>
      <c r="J20" s="12"/>
      <c r="K20" s="12"/>
      <c r="L20" s="12"/>
      <c r="M20" s="12"/>
      <c r="N20" s="12"/>
      <c r="O20" s="12"/>
    </row>
    <row r="21" spans="2:16" x14ac:dyDescent="0.3">
      <c r="B21" s="12" t="s">
        <v>23</v>
      </c>
      <c r="C21" s="12"/>
      <c r="D21" s="12"/>
      <c r="E21" s="12"/>
      <c r="F21" s="12"/>
      <c r="G21" s="12" t="s">
        <v>34</v>
      </c>
      <c r="H21" s="12"/>
      <c r="I21" s="12"/>
      <c r="J21" s="12"/>
      <c r="K21" s="12"/>
      <c r="L21" s="12"/>
      <c r="M21" s="12"/>
      <c r="N21" s="12"/>
      <c r="O21" s="12"/>
    </row>
    <row r="22" spans="2:16" x14ac:dyDescent="0.3">
      <c r="B22" s="12" t="s">
        <v>24</v>
      </c>
      <c r="C22" s="12"/>
      <c r="D22" s="12"/>
      <c r="E22" s="12"/>
      <c r="F22" s="12"/>
      <c r="G22" s="12"/>
      <c r="H22" s="12"/>
      <c r="I22" s="12"/>
      <c r="J22" s="12"/>
      <c r="K22" s="12"/>
      <c r="L22" s="12"/>
      <c r="M22" s="12"/>
      <c r="N22" s="12"/>
      <c r="O22" s="12"/>
    </row>
    <row r="23" spans="2:16" x14ac:dyDescent="0.3">
      <c r="B23" s="12" t="s">
        <v>25</v>
      </c>
      <c r="C23" s="12"/>
      <c r="D23" s="12"/>
      <c r="E23" s="12"/>
      <c r="F23" s="12"/>
      <c r="G23" s="13" t="s">
        <v>35</v>
      </c>
      <c r="H23" s="12"/>
      <c r="I23" s="12"/>
      <c r="J23" s="12"/>
      <c r="K23" s="12"/>
      <c r="L23" s="12"/>
      <c r="M23" s="12"/>
      <c r="N23" s="12"/>
      <c r="O23" s="12"/>
    </row>
    <row r="24" spans="2:16" x14ac:dyDescent="0.3">
      <c r="B24" s="12" t="s">
        <v>26</v>
      </c>
      <c r="C24" s="12"/>
      <c r="D24" s="12"/>
      <c r="E24" s="12"/>
      <c r="F24" s="12"/>
      <c r="G24" s="12" t="s">
        <v>36</v>
      </c>
      <c r="H24" s="12"/>
      <c r="I24" s="12"/>
      <c r="J24" s="12"/>
      <c r="K24" s="12"/>
      <c r="L24" s="12"/>
      <c r="M24" s="12"/>
      <c r="N24" s="12"/>
      <c r="O24" s="12"/>
    </row>
    <row r="25" spans="2:16" x14ac:dyDescent="0.3">
      <c r="B25" s="13" t="s">
        <v>27</v>
      </c>
      <c r="C25" s="12"/>
      <c r="D25" s="12"/>
      <c r="E25" s="12"/>
      <c r="F25" s="12"/>
      <c r="G25" s="12" t="s">
        <v>37</v>
      </c>
      <c r="H25" s="12"/>
      <c r="I25" s="12"/>
      <c r="J25" s="12"/>
      <c r="K25" s="12"/>
      <c r="L25" s="12"/>
      <c r="M25" s="12"/>
      <c r="N25" s="12"/>
      <c r="O25" s="12"/>
    </row>
    <row r="26" spans="2:16" x14ac:dyDescent="0.3">
      <c r="B26" s="12" t="s">
        <v>28</v>
      </c>
      <c r="C26" s="12"/>
      <c r="D26" s="12"/>
      <c r="E26" s="12"/>
      <c r="F26" s="12"/>
      <c r="G26" s="12" t="s">
        <v>38</v>
      </c>
      <c r="H26" s="12"/>
      <c r="I26" s="12"/>
      <c r="J26" s="12"/>
      <c r="K26" s="12"/>
      <c r="L26" s="12"/>
      <c r="M26" s="12"/>
      <c r="N26" s="12"/>
      <c r="O26" s="12"/>
    </row>
    <row r="27" spans="2:16" x14ac:dyDescent="0.3">
      <c r="B27" s="12" t="s">
        <v>29</v>
      </c>
      <c r="C27" s="12"/>
      <c r="D27" s="12"/>
      <c r="E27" s="12"/>
      <c r="F27" s="12"/>
      <c r="G27" s="12" t="s">
        <v>39</v>
      </c>
      <c r="H27" s="12"/>
      <c r="I27" s="12"/>
      <c r="J27" s="12"/>
      <c r="K27" s="12"/>
      <c r="L27" s="12"/>
      <c r="M27" s="12"/>
      <c r="N27" s="12"/>
      <c r="O27" s="12"/>
    </row>
    <row r="29" spans="2:16" ht="43.2" x14ac:dyDescent="0.3">
      <c r="B29" s="14" t="s">
        <v>19</v>
      </c>
      <c r="C29" s="15" t="s">
        <v>7</v>
      </c>
      <c r="D29" s="15" t="s">
        <v>8</v>
      </c>
      <c r="E29" s="15" t="s">
        <v>9</v>
      </c>
      <c r="F29" s="15" t="s">
        <v>10</v>
      </c>
      <c r="G29" s="15" t="s">
        <v>11</v>
      </c>
      <c r="H29" s="15" t="s">
        <v>12</v>
      </c>
      <c r="I29" s="15" t="s">
        <v>0</v>
      </c>
      <c r="J29" s="15" t="s">
        <v>13</v>
      </c>
      <c r="K29" s="15" t="s">
        <v>14</v>
      </c>
      <c r="L29" s="15" t="s">
        <v>15</v>
      </c>
      <c r="M29" s="15" t="s">
        <v>16</v>
      </c>
      <c r="N29" s="16"/>
      <c r="O29" s="15" t="s">
        <v>17</v>
      </c>
      <c r="P29" s="15" t="s">
        <v>18</v>
      </c>
    </row>
    <row r="30" spans="2:16" ht="8.4" customHeight="1" x14ac:dyDescent="0.3">
      <c r="B30" s="1"/>
      <c r="C30" s="1"/>
      <c r="D30" s="1"/>
      <c r="E30" s="1"/>
      <c r="F30" s="1"/>
      <c r="G30" s="1"/>
      <c r="H30" s="1"/>
      <c r="I30" s="1"/>
      <c r="J30" s="1"/>
      <c r="K30" s="1"/>
      <c r="L30" s="1"/>
      <c r="M30" s="1"/>
      <c r="N30" s="1"/>
      <c r="O30" s="1"/>
      <c r="P30" s="1"/>
    </row>
    <row r="31" spans="2:16" x14ac:dyDescent="0.3">
      <c r="B31" s="8" t="e" vm="6">
        <v>#VALUE!</v>
      </c>
      <c r="C31" s="2" cm="1">
        <f t="array" aca="1" ref="C31" ca="1">IF(ISBLANK(B31), ,_FV(B31,"Prix"))</f>
        <v>129.19999999999999</v>
      </c>
      <c r="D31" s="9">
        <v>120</v>
      </c>
      <c r="E31" s="24">
        <v>45658</v>
      </c>
      <c r="F31" s="10">
        <v>8</v>
      </c>
      <c r="G31" s="4">
        <f>D31*F31</f>
        <v>960</v>
      </c>
      <c r="H31" s="4">
        <f>IF(AND(L31&gt;0,D31&gt;0,F31&gt;0), F31*L31, IF(AND(D31&gt;0, F31&gt;0), F31*C31, 0))</f>
        <v>976</v>
      </c>
      <c r="I31" s="3">
        <f ca="1">H31/$G$1</f>
        <v>0.10678629065346426</v>
      </c>
      <c r="J31" s="4">
        <f>H31-G31</f>
        <v>16</v>
      </c>
      <c r="K31" s="3">
        <f t="shared" ref="K31:K33" si="7">IF(G31 &gt; 0, J31/G31, "")</f>
        <v>1.6666666666666666E-2</v>
      </c>
      <c r="L31" s="9">
        <v>122</v>
      </c>
      <c r="M31" s="24">
        <v>45717</v>
      </c>
      <c r="O31" s="5">
        <f>IF(ISBLANK(B31), ,IF(D31&gt;0, 0,$G$1*$N$1/C31))</f>
        <v>0</v>
      </c>
      <c r="P31" s="4">
        <f>IF(ISBLANK(B31),,IF(D31&gt;0, 0, F31*C31))</f>
        <v>0</v>
      </c>
    </row>
    <row r="32" spans="2:16" x14ac:dyDescent="0.3">
      <c r="B32" s="8" t="e" vm="7">
        <v>#VALUE!</v>
      </c>
      <c r="C32" s="2" cm="1">
        <f t="array" aca="1" ref="C32" ca="1">IF(ISBLANK(B32), ,_FV(B32,"Prix"))</f>
        <v>52.2</v>
      </c>
      <c r="D32" s="9">
        <v>50</v>
      </c>
      <c r="E32" s="24">
        <v>45658</v>
      </c>
      <c r="F32" s="10">
        <v>20</v>
      </c>
      <c r="G32" s="4">
        <f t="shared" ref="G32:G33" si="8">D32*F32</f>
        <v>1000</v>
      </c>
      <c r="H32" s="4">
        <f t="shared" ref="H32:H33" si="9">IF(AND(L32&gt;0,D32&gt;0,F32&gt;0), F32*L32, IF(AND(D32&gt;0, F32&gt;0), F32*C32, 0))</f>
        <v>1400</v>
      </c>
      <c r="I32" s="3">
        <f t="shared" ref="I32:I33" ca="1" si="10">H32/$G$1</f>
        <v>0.15317705626521513</v>
      </c>
      <c r="J32" s="4">
        <f>H32-G32</f>
        <v>400</v>
      </c>
      <c r="K32" s="3">
        <f t="shared" si="7"/>
        <v>0.4</v>
      </c>
      <c r="L32" s="9">
        <v>70</v>
      </c>
      <c r="M32" s="24">
        <v>45717</v>
      </c>
      <c r="O32" s="5">
        <f>IF(ISBLANK(B32), ,IF(D32&gt;0, 0,$G$1*$N$1/C32))</f>
        <v>0</v>
      </c>
      <c r="P32" s="4">
        <f t="shared" ref="P32:P33" si="11">IF(ISBLANK(B32),,IF(D32&gt;0, 0, F32*C32))</f>
        <v>0</v>
      </c>
    </row>
    <row r="33" spans="2:16" x14ac:dyDescent="0.3">
      <c r="B33" s="8" t="e" vm="8">
        <v>#VALUE!</v>
      </c>
      <c r="C33" s="2" cm="1">
        <f t="array" aca="1" ref="C33" ca="1">IF(ISBLANK(B33), ,_FV(B33,"Prix"))</f>
        <v>33.909999999999997</v>
      </c>
      <c r="D33" s="9">
        <v>35</v>
      </c>
      <c r="E33" s="24">
        <v>45658</v>
      </c>
      <c r="F33" s="10">
        <v>30</v>
      </c>
      <c r="G33" s="4">
        <f t="shared" si="8"/>
        <v>1050</v>
      </c>
      <c r="H33" s="4">
        <f t="shared" si="9"/>
        <v>930</v>
      </c>
      <c r="I33" s="3">
        <f t="shared" ca="1" si="10"/>
        <v>0.10175333023332148</v>
      </c>
      <c r="J33" s="4">
        <f>H33-G33</f>
        <v>-120</v>
      </c>
      <c r="K33" s="3">
        <f t="shared" si="7"/>
        <v>-0.11428571428571428</v>
      </c>
      <c r="L33" s="9">
        <v>31</v>
      </c>
      <c r="M33" s="24">
        <v>45717</v>
      </c>
      <c r="O33" s="5">
        <f>IF(ISBLANK(B33), ,IF(D33&gt;0, 0,$G$1*$N$1/C33))</f>
        <v>0</v>
      </c>
      <c r="P33" s="4">
        <f t="shared" si="11"/>
        <v>0</v>
      </c>
    </row>
  </sheetData>
  <conditionalFormatting sqref="J5:K14">
    <cfRule type="cellIs" dxfId="11" priority="11" operator="lessThan">
      <formula>0</formula>
    </cfRule>
    <cfRule type="cellIs" dxfId="10" priority="12" operator="greaterThan">
      <formula>0</formula>
    </cfRule>
  </conditionalFormatting>
  <conditionalFormatting sqref="J31:K33">
    <cfRule type="cellIs" dxfId="9" priority="1" operator="lessThan">
      <formula>0</formula>
    </cfRule>
    <cfRule type="cellIs" dxfId="8" priority="2"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E1856-186E-47A9-AB12-FCFCF2C66270}">
  <dimension ref="B1:P33"/>
  <sheetViews>
    <sheetView workbookViewId="0">
      <selection activeCell="F1" sqref="F1"/>
    </sheetView>
  </sheetViews>
  <sheetFormatPr baseColWidth="10" defaultRowHeight="14.4" x14ac:dyDescent="0.3"/>
  <cols>
    <col min="1" max="1" width="5.77734375" customWidth="1"/>
    <col min="2" max="2" width="53.77734375" customWidth="1"/>
    <col min="3" max="3" width="10.33203125" customWidth="1"/>
    <col min="7" max="7" width="12.21875" customWidth="1"/>
    <col min="8" max="8" width="10.77734375" customWidth="1"/>
    <col min="9" max="9" width="9.33203125" customWidth="1"/>
    <col min="11" max="11" width="10.21875" customWidth="1"/>
    <col min="14" max="14" width="7.33203125" customWidth="1"/>
    <col min="15" max="15" width="16.6640625" customWidth="1"/>
    <col min="16" max="16" width="11.88671875" customWidth="1"/>
  </cols>
  <sheetData>
    <row r="1" spans="2:16" s="6" customFormat="1" ht="29.4" customHeight="1" x14ac:dyDescent="0.3">
      <c r="B1" s="18" t="s">
        <v>2</v>
      </c>
      <c r="C1" s="15" t="s">
        <v>3</v>
      </c>
      <c r="D1" s="25">
        <v>800</v>
      </c>
      <c r="F1" s="15" t="s">
        <v>43</v>
      </c>
      <c r="G1" s="7">
        <f ca="1">D1+SUM(H4:H15)</f>
        <v>9493.75</v>
      </c>
      <c r="M1" s="17" t="s">
        <v>4</v>
      </c>
      <c r="N1" s="11">
        <v>0.09</v>
      </c>
      <c r="O1" s="15" t="s">
        <v>5</v>
      </c>
      <c r="P1" s="7">
        <f>D1-SUM(P4:P15)</f>
        <v>800</v>
      </c>
    </row>
    <row r="3" spans="2:16" ht="43.2" x14ac:dyDescent="0.3">
      <c r="B3" s="14" t="s">
        <v>6</v>
      </c>
      <c r="C3" s="15" t="s">
        <v>7</v>
      </c>
      <c r="D3" s="15" t="s">
        <v>8</v>
      </c>
      <c r="E3" s="15" t="s">
        <v>9</v>
      </c>
      <c r="F3" s="15" t="s">
        <v>10</v>
      </c>
      <c r="G3" s="15" t="s">
        <v>11</v>
      </c>
      <c r="H3" s="15" t="s">
        <v>12</v>
      </c>
      <c r="I3" s="15" t="s">
        <v>0</v>
      </c>
      <c r="J3" s="15" t="s">
        <v>13</v>
      </c>
      <c r="K3" s="15" t="s">
        <v>14</v>
      </c>
      <c r="L3" s="15" t="s">
        <v>15</v>
      </c>
      <c r="M3" s="15" t="s">
        <v>16</v>
      </c>
      <c r="N3" s="16"/>
      <c r="O3" s="15" t="s">
        <v>17</v>
      </c>
      <c r="P3" s="15" t="s">
        <v>18</v>
      </c>
    </row>
    <row r="4" spans="2:16" ht="8.4" customHeight="1" x14ac:dyDescent="0.3">
      <c r="B4" s="1"/>
      <c r="C4" s="1"/>
      <c r="D4" s="1"/>
      <c r="E4" s="1"/>
      <c r="F4" s="1"/>
      <c r="G4" s="1"/>
      <c r="H4" s="1"/>
      <c r="I4" s="1"/>
      <c r="J4" s="1"/>
      <c r="K4" s="1"/>
      <c r="L4" s="1"/>
      <c r="M4" s="1"/>
      <c r="N4" s="1"/>
      <c r="O4" s="1"/>
      <c r="P4" s="1"/>
    </row>
    <row r="5" spans="2:16" x14ac:dyDescent="0.3">
      <c r="B5" s="8" t="e" vm="1">
        <v>#VALUE!</v>
      </c>
      <c r="C5" s="2" cm="1">
        <f t="array" aca="1" ref="C5" ca="1">IF(ISBLANK(B5), ,_FV(B5,"Prix"))</f>
        <v>1520.6</v>
      </c>
      <c r="D5" s="9">
        <v>1804</v>
      </c>
      <c r="E5" s="24">
        <v>45658</v>
      </c>
      <c r="F5" s="10">
        <v>1</v>
      </c>
      <c r="G5" s="4">
        <f>D5*F5</f>
        <v>1804</v>
      </c>
      <c r="H5" s="4">
        <f t="shared" ref="H5:H14" ca="1" si="0">IF(AND(L5&gt;0,D5&gt;0,F5&gt;0), F5*L5, IF(AND(D5&gt;0, F5&gt;0), F5*C5, 0))</f>
        <v>1520.6</v>
      </c>
      <c r="I5" s="3">
        <f t="shared" ref="I5:I9" ca="1" si="1">H5/$G$1</f>
        <v>0.16016853192890057</v>
      </c>
      <c r="J5" s="4">
        <f t="shared" ref="J5:J14" ca="1" si="2">H5-G5</f>
        <v>-283.40000000000009</v>
      </c>
      <c r="K5" s="3">
        <f ca="1">IF(G5 &gt; 0, J5/G5, "")</f>
        <v>-0.1570953436807096</v>
      </c>
      <c r="L5" s="9"/>
      <c r="M5" s="24"/>
      <c r="O5" s="5">
        <f t="shared" ref="O5:O14" si="3">IF(ISBLANK(B5), ,IF(D5&gt;0, 0,$G$1*$N$1/C5))</f>
        <v>0</v>
      </c>
      <c r="P5" s="4">
        <f t="shared" ref="P5:P9" si="4">IF(ISBLANK(B5),,IF(D5&gt;0, 0, F5*C5))</f>
        <v>0</v>
      </c>
    </row>
    <row r="6" spans="2:16" x14ac:dyDescent="0.3">
      <c r="B6" s="8" t="e" vm="2">
        <v>#VALUE!</v>
      </c>
      <c r="C6" s="2" cm="1">
        <f t="array" aca="1" ref="C6" ca="1">IF(ISBLANK(B6), ,_FV(B6,"Prix"))</f>
        <v>441.2</v>
      </c>
      <c r="D6" s="9">
        <v>580</v>
      </c>
      <c r="E6" s="24">
        <v>45658</v>
      </c>
      <c r="F6" s="10">
        <v>2</v>
      </c>
      <c r="G6" s="4">
        <f t="shared" ref="G6:G9" si="5">D6*F6</f>
        <v>1160</v>
      </c>
      <c r="H6" s="4">
        <f t="shared" ca="1" si="0"/>
        <v>882.4</v>
      </c>
      <c r="I6" s="3">
        <f t="shared" ca="1" si="1"/>
        <v>9.2945358788676755E-2</v>
      </c>
      <c r="J6" s="4">
        <f t="shared" ca="1" si="2"/>
        <v>-277.60000000000002</v>
      </c>
      <c r="K6" s="3">
        <f t="shared" ref="K6:K14" ca="1" si="6">IF(G6 &gt; 0, J6/G6, "")</f>
        <v>-0.23931034482758623</v>
      </c>
      <c r="L6" s="9"/>
      <c r="M6" s="24"/>
      <c r="O6" s="5">
        <f t="shared" si="3"/>
        <v>0</v>
      </c>
      <c r="P6" s="4">
        <f t="shared" si="4"/>
        <v>0</v>
      </c>
    </row>
    <row r="7" spans="2:16" x14ac:dyDescent="0.3">
      <c r="B7" s="8" t="e" vm="3">
        <v>#VALUE!</v>
      </c>
      <c r="C7" s="2" cm="1">
        <f t="array" aca="1" ref="C7" ca="1">IF(ISBLANK(B7), ,_FV(B7,"Prix"))</f>
        <v>105.4</v>
      </c>
      <c r="D7" s="9">
        <v>100</v>
      </c>
      <c r="E7" s="24">
        <v>45658</v>
      </c>
      <c r="F7" s="10">
        <v>10</v>
      </c>
      <c r="G7" s="4">
        <f t="shared" si="5"/>
        <v>1000</v>
      </c>
      <c r="H7" s="4">
        <f t="shared" ca="1" si="0"/>
        <v>1054</v>
      </c>
      <c r="I7" s="3">
        <f t="shared" ca="1" si="1"/>
        <v>0.11102040816326531</v>
      </c>
      <c r="J7" s="4">
        <f t="shared" ca="1" si="2"/>
        <v>54</v>
      </c>
      <c r="K7" s="3">
        <f t="shared" ca="1" si="6"/>
        <v>5.3999999999999999E-2</v>
      </c>
      <c r="L7" s="9"/>
      <c r="M7" s="24"/>
      <c r="O7" s="5">
        <f t="shared" si="3"/>
        <v>0</v>
      </c>
      <c r="P7" s="4">
        <f t="shared" si="4"/>
        <v>0</v>
      </c>
    </row>
    <row r="8" spans="2:16" x14ac:dyDescent="0.3">
      <c r="B8" s="8" t="e" vm="4">
        <v>#VALUE!</v>
      </c>
      <c r="C8" s="2" cm="1">
        <f t="array" aca="1" ref="C8" ca="1">IF(ISBLANK(B8), ,_FV(B8,"Prix"))</f>
        <v>176.6</v>
      </c>
      <c r="D8" s="9">
        <v>204</v>
      </c>
      <c r="E8" s="24">
        <v>45658</v>
      </c>
      <c r="F8" s="10">
        <v>6</v>
      </c>
      <c r="G8" s="4">
        <f t="shared" si="5"/>
        <v>1224</v>
      </c>
      <c r="H8" s="4">
        <f t="shared" ca="1" si="0"/>
        <v>1059.5999999999999</v>
      </c>
      <c r="I8" s="3">
        <f t="shared" ca="1" si="1"/>
        <v>0.11161026991441737</v>
      </c>
      <c r="J8" s="4">
        <f t="shared" ca="1" si="2"/>
        <v>-164.40000000000009</v>
      </c>
      <c r="K8" s="3">
        <f t="shared" ca="1" si="6"/>
        <v>-0.13431372549019616</v>
      </c>
      <c r="L8" s="9"/>
      <c r="M8" s="24"/>
      <c r="O8" s="5">
        <f t="shared" si="3"/>
        <v>0</v>
      </c>
      <c r="P8" s="4">
        <f t="shared" si="4"/>
        <v>0</v>
      </c>
    </row>
    <row r="9" spans="2:16" x14ac:dyDescent="0.3">
      <c r="B9" s="8" t="e" vm="5">
        <v>#VALUE!</v>
      </c>
      <c r="C9" s="2" cm="1">
        <f t="array" aca="1" ref="C9" ca="1">IF(ISBLANK(B9), ,_FV(B9,"Prix"))</f>
        <v>72.150000000000006</v>
      </c>
      <c r="D9" s="9">
        <v>78</v>
      </c>
      <c r="E9" s="24">
        <v>45658</v>
      </c>
      <c r="F9" s="10">
        <v>15</v>
      </c>
      <c r="G9" s="4">
        <f t="shared" si="5"/>
        <v>1170</v>
      </c>
      <c r="H9" s="4">
        <f t="shared" ca="1" si="0"/>
        <v>1082.25</v>
      </c>
      <c r="I9" s="3">
        <f t="shared" ca="1" si="1"/>
        <v>0.11399605003291639</v>
      </c>
      <c r="J9" s="4">
        <f t="shared" ca="1" si="2"/>
        <v>-87.75</v>
      </c>
      <c r="K9" s="3">
        <f t="shared" ca="1" si="6"/>
        <v>-7.4999999999999997E-2</v>
      </c>
      <c r="L9" s="9"/>
      <c r="M9" s="24"/>
      <c r="O9" s="5">
        <f t="shared" si="3"/>
        <v>0</v>
      </c>
      <c r="P9" s="4">
        <f t="shared" si="4"/>
        <v>0</v>
      </c>
    </row>
    <row r="10" spans="2:16" x14ac:dyDescent="0.3">
      <c r="B10" s="8" t="e" vm="6">
        <v>#VALUE!</v>
      </c>
      <c r="C10" s="2" cm="1">
        <f t="array" aca="1" ref="C10" ca="1">IF(ISBLANK(B10), ,_FV(B10,"Prix"))</f>
        <v>129.19999999999999</v>
      </c>
      <c r="D10" s="9">
        <v>120</v>
      </c>
      <c r="E10" s="24">
        <v>45658</v>
      </c>
      <c r="F10" s="10">
        <v>8</v>
      </c>
      <c r="G10" s="4">
        <f>D10*F10</f>
        <v>960</v>
      </c>
      <c r="H10" s="4">
        <f t="shared" ca="1" si="0"/>
        <v>1033.5999999999999</v>
      </c>
      <c r="I10" s="3">
        <f ca="1">H10/$G$1</f>
        <v>0.10887162606978275</v>
      </c>
      <c r="J10" s="4">
        <f t="shared" ca="1" si="2"/>
        <v>73.599999999999909</v>
      </c>
      <c r="K10" s="3">
        <f t="shared" ca="1" si="6"/>
        <v>7.6666666666666577E-2</v>
      </c>
      <c r="L10" s="9"/>
      <c r="M10" s="24"/>
      <c r="O10" s="5">
        <f t="shared" si="3"/>
        <v>0</v>
      </c>
      <c r="P10" s="4">
        <f>IF(ISBLANK(B10),,IF(D10&gt;0, 0, F10*C10))</f>
        <v>0</v>
      </c>
    </row>
    <row r="11" spans="2:16" x14ac:dyDescent="0.3">
      <c r="B11" s="8" t="e" vm="7">
        <v>#VALUE!</v>
      </c>
      <c r="C11" s="2" cm="1">
        <f t="array" aca="1" ref="C11" ca="1">IF(ISBLANK(B11), ,_FV(B11,"Prix"))</f>
        <v>52.2</v>
      </c>
      <c r="D11" s="9">
        <v>50</v>
      </c>
      <c r="E11" s="24">
        <v>45658</v>
      </c>
      <c r="F11" s="10">
        <v>20</v>
      </c>
      <c r="G11" s="4">
        <f t="shared" ref="G11:G14" si="7">D11*F11</f>
        <v>1000</v>
      </c>
      <c r="H11" s="4">
        <f t="shared" ca="1" si="0"/>
        <v>1044</v>
      </c>
      <c r="I11" s="3">
        <f t="shared" ref="I11:I14" ca="1" si="8">H11/$G$1</f>
        <v>0.1099670836076366</v>
      </c>
      <c r="J11" s="4">
        <f t="shared" ca="1" si="2"/>
        <v>44</v>
      </c>
      <c r="K11" s="3">
        <f t="shared" ca="1" si="6"/>
        <v>4.3999999999999997E-2</v>
      </c>
      <c r="L11" s="9"/>
      <c r="M11" s="24"/>
      <c r="O11" s="5">
        <f t="shared" si="3"/>
        <v>0</v>
      </c>
      <c r="P11" s="4">
        <f t="shared" ref="P11:P14" si="9">IF(ISBLANK(B11),,IF(D11&gt;0, 0, F11*C11))</f>
        <v>0</v>
      </c>
    </row>
    <row r="12" spans="2:16" x14ac:dyDescent="0.3">
      <c r="B12" s="8" t="e" vm="8">
        <v>#VALUE!</v>
      </c>
      <c r="C12" s="2" cm="1">
        <f t="array" aca="1" ref="C12" ca="1">IF(ISBLANK(B12), ,_FV(B12,"Prix"))</f>
        <v>33.909999999999997</v>
      </c>
      <c r="D12" s="9">
        <v>35</v>
      </c>
      <c r="E12" s="24">
        <v>45658</v>
      </c>
      <c r="F12" s="10">
        <v>30</v>
      </c>
      <c r="G12" s="4">
        <f t="shared" si="7"/>
        <v>1050</v>
      </c>
      <c r="H12" s="4">
        <f t="shared" ca="1" si="0"/>
        <v>1017.3</v>
      </c>
      <c r="I12" s="3">
        <f t="shared" ca="1" si="8"/>
        <v>0.10715470704410796</v>
      </c>
      <c r="J12" s="4">
        <f t="shared" ca="1" si="2"/>
        <v>-32.700000000000045</v>
      </c>
      <c r="K12" s="3">
        <f t="shared" ca="1" si="6"/>
        <v>-3.1142857142857187E-2</v>
      </c>
      <c r="L12" s="9"/>
      <c r="M12" s="24"/>
      <c r="O12" s="5">
        <f t="shared" si="3"/>
        <v>0</v>
      </c>
      <c r="P12" s="4">
        <f t="shared" si="9"/>
        <v>0</v>
      </c>
    </row>
    <row r="13" spans="2:16" x14ac:dyDescent="0.3">
      <c r="B13" s="8"/>
      <c r="C13" s="2" cm="1">
        <f t="array" ref="C13">IF(ISBLANK(B13), ,_FV(B13,"Prix"))</f>
        <v>0</v>
      </c>
      <c r="D13" s="9"/>
      <c r="E13" s="24"/>
      <c r="F13" s="10"/>
      <c r="G13" s="4">
        <f t="shared" si="7"/>
        <v>0</v>
      </c>
      <c r="H13" s="4">
        <f t="shared" si="0"/>
        <v>0</v>
      </c>
      <c r="I13" s="3">
        <f t="shared" ca="1" si="8"/>
        <v>0</v>
      </c>
      <c r="J13" s="4">
        <f t="shared" si="2"/>
        <v>0</v>
      </c>
      <c r="K13" s="3" t="str">
        <f t="shared" si="6"/>
        <v/>
      </c>
      <c r="L13" s="9"/>
      <c r="M13" s="24"/>
      <c r="O13" s="5">
        <f t="shared" si="3"/>
        <v>0</v>
      </c>
      <c r="P13" s="4">
        <f t="shared" si="9"/>
        <v>0</v>
      </c>
    </row>
    <row r="14" spans="2:16" x14ac:dyDescent="0.3">
      <c r="B14" s="8"/>
      <c r="C14" s="2" cm="1">
        <f t="array" ref="C14">IF(ISBLANK(B14), ,_FV(B14,"Prix"))</f>
        <v>0</v>
      </c>
      <c r="D14" s="9"/>
      <c r="E14" s="24"/>
      <c r="F14" s="10"/>
      <c r="G14" s="4">
        <f t="shared" si="7"/>
        <v>0</v>
      </c>
      <c r="H14" s="4">
        <f t="shared" si="0"/>
        <v>0</v>
      </c>
      <c r="I14" s="3">
        <f t="shared" ca="1" si="8"/>
        <v>0</v>
      </c>
      <c r="J14" s="4">
        <f t="shared" si="2"/>
        <v>0</v>
      </c>
      <c r="K14" s="3" t="str">
        <f t="shared" si="6"/>
        <v/>
      </c>
      <c r="L14" s="9"/>
      <c r="M14" s="24"/>
      <c r="O14" s="5">
        <f t="shared" si="3"/>
        <v>0</v>
      </c>
      <c r="P14" s="4">
        <f t="shared" si="9"/>
        <v>0</v>
      </c>
    </row>
    <row r="15" spans="2:16" ht="8.4" customHeight="1" x14ac:dyDescent="0.3">
      <c r="B15" s="1"/>
      <c r="C15" s="1"/>
      <c r="D15" s="1"/>
      <c r="E15" s="1"/>
      <c r="F15" s="1"/>
      <c r="G15" s="1"/>
      <c r="H15" s="1"/>
      <c r="I15" s="1"/>
      <c r="J15" s="1"/>
      <c r="K15" s="1"/>
      <c r="L15" s="1"/>
      <c r="M15" s="1"/>
      <c r="N15" s="1"/>
      <c r="O15" s="1"/>
      <c r="P15" s="1"/>
    </row>
    <row r="17" spans="2:16" x14ac:dyDescent="0.3">
      <c r="B17" s="13" t="s">
        <v>20</v>
      </c>
      <c r="C17" s="12"/>
      <c r="D17" s="12"/>
      <c r="E17" s="12"/>
      <c r="F17" s="12"/>
      <c r="G17" s="13" t="s">
        <v>30</v>
      </c>
      <c r="H17" s="12"/>
      <c r="I17" s="12"/>
      <c r="J17" s="12"/>
      <c r="K17" s="12"/>
      <c r="L17" s="12"/>
      <c r="M17" s="12"/>
      <c r="N17" s="12"/>
      <c r="O17" s="12"/>
    </row>
    <row r="18" spans="2:16" x14ac:dyDescent="0.3">
      <c r="B18" s="12"/>
      <c r="C18" s="12"/>
      <c r="D18" s="12"/>
      <c r="E18" s="12"/>
      <c r="F18" s="12"/>
      <c r="G18" s="12" t="s">
        <v>31</v>
      </c>
      <c r="H18" s="12"/>
      <c r="I18" s="12"/>
      <c r="J18" s="12"/>
      <c r="K18" s="12"/>
      <c r="L18" s="12"/>
      <c r="M18" s="12"/>
      <c r="N18" s="12"/>
      <c r="O18" s="12"/>
    </row>
    <row r="19" spans="2:16" x14ac:dyDescent="0.3">
      <c r="B19" s="13" t="s">
        <v>21</v>
      </c>
      <c r="C19" s="12"/>
      <c r="D19" s="12"/>
      <c r="E19" s="12"/>
      <c r="F19" s="12"/>
      <c r="G19" s="12" t="s">
        <v>32</v>
      </c>
      <c r="H19" s="12"/>
      <c r="I19" s="12"/>
      <c r="J19" s="12"/>
      <c r="K19" s="12"/>
      <c r="L19" s="12"/>
      <c r="M19" s="12"/>
      <c r="N19" s="12"/>
      <c r="O19" s="12"/>
    </row>
    <row r="20" spans="2:16" x14ac:dyDescent="0.3">
      <c r="B20" s="12" t="s">
        <v>22</v>
      </c>
      <c r="C20" s="12"/>
      <c r="D20" s="12"/>
      <c r="E20" s="12"/>
      <c r="F20" s="12"/>
      <c r="G20" s="12" t="s">
        <v>33</v>
      </c>
      <c r="H20" s="12"/>
      <c r="I20" s="12"/>
      <c r="J20" s="12"/>
      <c r="K20" s="12"/>
      <c r="L20" s="12"/>
      <c r="M20" s="12"/>
      <c r="N20" s="12"/>
      <c r="O20" s="12"/>
    </row>
    <row r="21" spans="2:16" x14ac:dyDescent="0.3">
      <c r="B21" s="12" t="s">
        <v>23</v>
      </c>
      <c r="C21" s="12"/>
      <c r="D21" s="12"/>
      <c r="E21" s="12"/>
      <c r="F21" s="12"/>
      <c r="G21" s="12" t="s">
        <v>34</v>
      </c>
      <c r="H21" s="12"/>
      <c r="I21" s="12"/>
      <c r="J21" s="12"/>
      <c r="K21" s="12"/>
      <c r="L21" s="12"/>
      <c r="M21" s="12"/>
      <c r="N21" s="12"/>
      <c r="O21" s="12"/>
    </row>
    <row r="22" spans="2:16" x14ac:dyDescent="0.3">
      <c r="B22" s="12" t="s">
        <v>24</v>
      </c>
      <c r="C22" s="12"/>
      <c r="D22" s="12"/>
      <c r="E22" s="12"/>
      <c r="F22" s="12"/>
      <c r="G22" s="12"/>
      <c r="H22" s="12"/>
      <c r="I22" s="12"/>
      <c r="J22" s="12"/>
      <c r="K22" s="12"/>
      <c r="L22" s="12"/>
      <c r="M22" s="12"/>
      <c r="N22" s="12"/>
      <c r="O22" s="12"/>
    </row>
    <row r="23" spans="2:16" x14ac:dyDescent="0.3">
      <c r="B23" s="12" t="s">
        <v>25</v>
      </c>
      <c r="C23" s="12"/>
      <c r="D23" s="12"/>
      <c r="E23" s="12"/>
      <c r="F23" s="12"/>
      <c r="G23" s="13" t="s">
        <v>35</v>
      </c>
      <c r="H23" s="12"/>
      <c r="I23" s="12"/>
      <c r="J23" s="12"/>
      <c r="K23" s="12"/>
      <c r="L23" s="12"/>
      <c r="M23" s="12"/>
      <c r="N23" s="12"/>
      <c r="O23" s="12"/>
    </row>
    <row r="24" spans="2:16" x14ac:dyDescent="0.3">
      <c r="B24" s="12" t="s">
        <v>26</v>
      </c>
      <c r="C24" s="12"/>
      <c r="D24" s="12"/>
      <c r="E24" s="12"/>
      <c r="F24" s="12"/>
      <c r="G24" s="12" t="s">
        <v>36</v>
      </c>
      <c r="H24" s="12"/>
      <c r="I24" s="12"/>
      <c r="J24" s="12"/>
      <c r="K24" s="12"/>
      <c r="L24" s="12"/>
      <c r="M24" s="12"/>
      <c r="N24" s="12"/>
      <c r="O24" s="12"/>
    </row>
    <row r="25" spans="2:16" x14ac:dyDescent="0.3">
      <c r="B25" s="13" t="s">
        <v>27</v>
      </c>
      <c r="C25" s="12"/>
      <c r="D25" s="12"/>
      <c r="E25" s="12"/>
      <c r="F25" s="12"/>
      <c r="G25" s="12" t="s">
        <v>37</v>
      </c>
      <c r="H25" s="12"/>
      <c r="I25" s="12"/>
      <c r="J25" s="12"/>
      <c r="K25" s="12"/>
      <c r="L25" s="12"/>
      <c r="M25" s="12"/>
      <c r="N25" s="12"/>
      <c r="O25" s="12"/>
    </row>
    <row r="26" spans="2:16" x14ac:dyDescent="0.3">
      <c r="B26" s="12" t="s">
        <v>28</v>
      </c>
      <c r="C26" s="12"/>
      <c r="D26" s="12"/>
      <c r="E26" s="12"/>
      <c r="F26" s="12"/>
      <c r="G26" s="12" t="s">
        <v>38</v>
      </c>
      <c r="H26" s="12"/>
      <c r="I26" s="12"/>
      <c r="J26" s="12"/>
      <c r="K26" s="12"/>
      <c r="L26" s="12"/>
      <c r="M26" s="12"/>
      <c r="N26" s="12"/>
      <c r="O26" s="12"/>
    </row>
    <row r="27" spans="2:16" x14ac:dyDescent="0.3">
      <c r="B27" s="12" t="s">
        <v>29</v>
      </c>
      <c r="C27" s="12"/>
      <c r="D27" s="12"/>
      <c r="E27" s="12"/>
      <c r="F27" s="12"/>
      <c r="G27" s="12" t="s">
        <v>39</v>
      </c>
      <c r="H27" s="12"/>
      <c r="I27" s="12"/>
      <c r="J27" s="12"/>
      <c r="K27" s="12"/>
      <c r="L27" s="12"/>
      <c r="M27" s="12"/>
      <c r="N27" s="12"/>
      <c r="O27" s="12"/>
    </row>
    <row r="29" spans="2:16" ht="43.2" x14ac:dyDescent="0.3">
      <c r="B29" s="14" t="s">
        <v>19</v>
      </c>
      <c r="C29" s="15" t="s">
        <v>7</v>
      </c>
      <c r="D29" s="15" t="s">
        <v>8</v>
      </c>
      <c r="E29" s="15" t="s">
        <v>9</v>
      </c>
      <c r="F29" s="15" t="s">
        <v>10</v>
      </c>
      <c r="G29" s="15" t="s">
        <v>11</v>
      </c>
      <c r="H29" s="15" t="s">
        <v>12</v>
      </c>
      <c r="I29" s="15" t="s">
        <v>0</v>
      </c>
      <c r="J29" s="15" t="s">
        <v>13</v>
      </c>
      <c r="K29" s="15" t="s">
        <v>14</v>
      </c>
      <c r="L29" s="15" t="s">
        <v>15</v>
      </c>
      <c r="M29" s="15" t="s">
        <v>16</v>
      </c>
      <c r="N29" s="16"/>
      <c r="O29" s="15" t="s">
        <v>17</v>
      </c>
      <c r="P29" s="15" t="s">
        <v>18</v>
      </c>
    </row>
    <row r="30" spans="2:16" ht="8.4" customHeight="1" x14ac:dyDescent="0.3">
      <c r="B30" s="1"/>
      <c r="C30" s="1"/>
      <c r="D30" s="1"/>
      <c r="E30" s="1"/>
      <c r="F30" s="1"/>
      <c r="G30" s="1"/>
      <c r="H30" s="1"/>
      <c r="I30" s="1"/>
      <c r="J30" s="1"/>
      <c r="K30" s="1"/>
      <c r="L30" s="1"/>
      <c r="M30" s="1"/>
      <c r="N30" s="1"/>
      <c r="O30" s="1"/>
      <c r="P30" s="1"/>
    </row>
    <row r="31" spans="2:16" x14ac:dyDescent="0.3">
      <c r="B31" s="8" t="e" vm="6">
        <v>#VALUE!</v>
      </c>
      <c r="C31" s="2" cm="1">
        <f t="array" aca="1" ref="C31" ca="1">IF(ISBLANK(B31), ,_FV(B31,"Prix"))</f>
        <v>129.19999999999999</v>
      </c>
      <c r="D31" s="9">
        <v>120</v>
      </c>
      <c r="E31" s="24">
        <v>45658</v>
      </c>
      <c r="F31" s="10">
        <v>8</v>
      </c>
      <c r="G31" s="4">
        <f>D31*F31</f>
        <v>960</v>
      </c>
      <c r="H31" s="4">
        <f>IF(AND(L31&gt;0,D31&gt;0,F31&gt;0), F31*L31, IF(AND(D31&gt;0, F31&gt;0), F31*C31, 0))</f>
        <v>976</v>
      </c>
      <c r="I31" s="3">
        <f ca="1">H31/$G$1</f>
        <v>0.10280447662936142</v>
      </c>
      <c r="J31" s="4">
        <f>H31-G31</f>
        <v>16</v>
      </c>
      <c r="K31" s="3">
        <f t="shared" ref="K31:K33" si="10">IF(G31 &gt; 0, J31/G31, "")</f>
        <v>1.6666666666666666E-2</v>
      </c>
      <c r="L31" s="9">
        <v>122</v>
      </c>
      <c r="M31" s="24">
        <v>45717</v>
      </c>
      <c r="O31" s="5">
        <f>IF(ISBLANK(B31), ,IF(D31&gt;0, 0,$G$1*$N$1/C31))</f>
        <v>0</v>
      </c>
      <c r="P31" s="4">
        <f>IF(ISBLANK(B31),,IF(D31&gt;0, 0, F31*C31))</f>
        <v>0</v>
      </c>
    </row>
    <row r="32" spans="2:16" x14ac:dyDescent="0.3">
      <c r="B32" s="8" t="e" vm="7">
        <v>#VALUE!</v>
      </c>
      <c r="C32" s="2" cm="1">
        <f t="array" aca="1" ref="C32" ca="1">IF(ISBLANK(B32), ,_FV(B32,"Prix"))</f>
        <v>52.2</v>
      </c>
      <c r="D32" s="9">
        <v>50</v>
      </c>
      <c r="E32" s="24">
        <v>45658</v>
      </c>
      <c r="F32" s="10">
        <v>20</v>
      </c>
      <c r="G32" s="4">
        <f t="shared" ref="G32:G33" si="11">D32*F32</f>
        <v>1000</v>
      </c>
      <c r="H32" s="4">
        <f t="shared" ref="H32:H33" si="12">IF(AND(L32&gt;0,D32&gt;0,F32&gt;0), F32*L32, IF(AND(D32&gt;0, F32&gt;0), F32*C32, 0))</f>
        <v>1400</v>
      </c>
      <c r="I32" s="3">
        <f t="shared" ref="I32:I33" ca="1" si="13">H32/$G$1</f>
        <v>0.14746543778801843</v>
      </c>
      <c r="J32" s="4">
        <f>H32-G32</f>
        <v>400</v>
      </c>
      <c r="K32" s="3">
        <f t="shared" si="10"/>
        <v>0.4</v>
      </c>
      <c r="L32" s="9">
        <v>70</v>
      </c>
      <c r="M32" s="24">
        <v>45717</v>
      </c>
      <c r="O32" s="5">
        <f>IF(ISBLANK(B32), ,IF(D32&gt;0, 0,$G$1*$N$1/C32))</f>
        <v>0</v>
      </c>
      <c r="P32" s="4">
        <f t="shared" ref="P32:P33" si="14">IF(ISBLANK(B32),,IF(D32&gt;0, 0, F32*C32))</f>
        <v>0</v>
      </c>
    </row>
    <row r="33" spans="2:16" x14ac:dyDescent="0.3">
      <c r="B33" s="8" t="e" vm="8">
        <v>#VALUE!</v>
      </c>
      <c r="C33" s="2" cm="1">
        <f t="array" aca="1" ref="C33" ca="1">IF(ISBLANK(B33), ,_FV(B33,"Prix"))</f>
        <v>33.909999999999997</v>
      </c>
      <c r="D33" s="9">
        <v>35</v>
      </c>
      <c r="E33" s="24">
        <v>45658</v>
      </c>
      <c r="F33" s="10">
        <v>30</v>
      </c>
      <c r="G33" s="4">
        <f t="shared" si="11"/>
        <v>1050</v>
      </c>
      <c r="H33" s="4">
        <f t="shared" si="12"/>
        <v>930</v>
      </c>
      <c r="I33" s="3">
        <f t="shared" ca="1" si="13"/>
        <v>9.7959183673469383E-2</v>
      </c>
      <c r="J33" s="4">
        <f>H33-G33</f>
        <v>-120</v>
      </c>
      <c r="K33" s="3">
        <f t="shared" si="10"/>
        <v>-0.11428571428571428</v>
      </c>
      <c r="L33" s="9">
        <v>31</v>
      </c>
      <c r="M33" s="24">
        <v>45717</v>
      </c>
      <c r="O33" s="5">
        <f>IF(ISBLANK(B33), ,IF(D33&gt;0, 0,$G$1*$N$1/C33))</f>
        <v>0</v>
      </c>
      <c r="P33" s="4">
        <f t="shared" si="14"/>
        <v>0</v>
      </c>
    </row>
  </sheetData>
  <conditionalFormatting sqref="J5:K14">
    <cfRule type="cellIs" dxfId="7" priority="3" operator="lessThan">
      <formula>0</formula>
    </cfRule>
    <cfRule type="cellIs" dxfId="6" priority="4" operator="greaterThan">
      <formula>0</formula>
    </cfRule>
  </conditionalFormatting>
  <conditionalFormatting sqref="J31:K33">
    <cfRule type="cellIs" dxfId="5" priority="1" operator="lessThan">
      <formula>0</formula>
    </cfRule>
    <cfRule type="cellIs" dxfId="4" priority="2"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585C-BFC1-469F-9F70-6C346EF758CC}">
  <dimension ref="B1:P33"/>
  <sheetViews>
    <sheetView workbookViewId="0">
      <selection activeCell="F1" sqref="F1"/>
    </sheetView>
  </sheetViews>
  <sheetFormatPr baseColWidth="10" defaultRowHeight="14.4" x14ac:dyDescent="0.3"/>
  <cols>
    <col min="1" max="1" width="5.77734375" customWidth="1"/>
    <col min="2" max="2" width="53.77734375" customWidth="1"/>
    <col min="3" max="3" width="10.33203125" customWidth="1"/>
    <col min="7" max="7" width="12.21875" customWidth="1"/>
    <col min="8" max="8" width="10.77734375" customWidth="1"/>
    <col min="9" max="9" width="9.33203125" customWidth="1"/>
    <col min="11" max="11" width="10.21875" customWidth="1"/>
    <col min="14" max="14" width="7.33203125" customWidth="1"/>
    <col min="15" max="15" width="16.6640625" customWidth="1"/>
    <col min="16" max="16" width="11.88671875" customWidth="1"/>
  </cols>
  <sheetData>
    <row r="1" spans="2:16" s="6" customFormat="1" ht="29.4" customHeight="1" x14ac:dyDescent="0.3">
      <c r="B1" s="18" t="s">
        <v>2</v>
      </c>
      <c r="C1" s="15" t="s">
        <v>3</v>
      </c>
      <c r="D1" s="25">
        <v>1700</v>
      </c>
      <c r="F1" s="15" t="s">
        <v>43</v>
      </c>
      <c r="G1" s="7">
        <f ca="1">D1+SUM(H4:H15)</f>
        <v>10393.75</v>
      </c>
      <c r="M1" s="17" t="s">
        <v>4</v>
      </c>
      <c r="N1" s="11">
        <v>0.09</v>
      </c>
      <c r="O1" s="15" t="s">
        <v>5</v>
      </c>
      <c r="P1" s="7">
        <f>D1-SUM(P4:P15)</f>
        <v>1700</v>
      </c>
    </row>
    <row r="3" spans="2:16" ht="43.2" x14ac:dyDescent="0.3">
      <c r="B3" s="14" t="s">
        <v>6</v>
      </c>
      <c r="C3" s="15" t="s">
        <v>7</v>
      </c>
      <c r="D3" s="15" t="s">
        <v>8</v>
      </c>
      <c r="E3" s="15" t="s">
        <v>9</v>
      </c>
      <c r="F3" s="15" t="s">
        <v>10</v>
      </c>
      <c r="G3" s="15" t="s">
        <v>11</v>
      </c>
      <c r="H3" s="15" t="s">
        <v>12</v>
      </c>
      <c r="I3" s="15" t="s">
        <v>0</v>
      </c>
      <c r="J3" s="15" t="s">
        <v>13</v>
      </c>
      <c r="K3" s="15" t="s">
        <v>14</v>
      </c>
      <c r="L3" s="15" t="s">
        <v>15</v>
      </c>
      <c r="M3" s="15" t="s">
        <v>16</v>
      </c>
      <c r="N3" s="16"/>
      <c r="O3" s="15" t="s">
        <v>17</v>
      </c>
      <c r="P3" s="15" t="s">
        <v>18</v>
      </c>
    </row>
    <row r="4" spans="2:16" ht="8.4" customHeight="1" x14ac:dyDescent="0.3">
      <c r="B4" s="1"/>
      <c r="C4" s="1"/>
      <c r="D4" s="1"/>
      <c r="E4" s="1"/>
      <c r="F4" s="1"/>
      <c r="G4" s="1"/>
      <c r="H4" s="1"/>
      <c r="I4" s="1"/>
      <c r="J4" s="1"/>
      <c r="K4" s="1"/>
      <c r="L4" s="1"/>
      <c r="M4" s="1"/>
      <c r="N4" s="1"/>
      <c r="O4" s="1"/>
      <c r="P4" s="1"/>
    </row>
    <row r="5" spans="2:16" x14ac:dyDescent="0.3">
      <c r="B5" s="8" t="e" vm="1">
        <v>#VALUE!</v>
      </c>
      <c r="C5" s="2" cm="1">
        <f t="array" aca="1" ref="C5" ca="1">IF(ISBLANK(B5), ,_FV(B5,"Prix"))</f>
        <v>1520.6</v>
      </c>
      <c r="D5" s="9">
        <v>1804</v>
      </c>
      <c r="E5" s="24">
        <v>45658</v>
      </c>
      <c r="F5" s="10">
        <v>1</v>
      </c>
      <c r="G5" s="4">
        <f>D5*F5</f>
        <v>1804</v>
      </c>
      <c r="H5" s="4">
        <f t="shared" ref="H5:H14" ca="1" si="0">IF(AND(L5&gt;0,D5&gt;0,F5&gt;0), F5*L5, IF(AND(D5&gt;0, F5&gt;0), F5*C5, 0))</f>
        <v>1520.6</v>
      </c>
      <c r="I5" s="3">
        <f t="shared" ref="I5:I9" ca="1" si="1">H5/$G$1</f>
        <v>0.14629945880938064</v>
      </c>
      <c r="J5" s="4">
        <f t="shared" ref="J5:J14" ca="1" si="2">H5-G5</f>
        <v>-283.40000000000009</v>
      </c>
      <c r="K5" s="3">
        <f ca="1">IF(G5 &gt; 0, J5/G5, "")</f>
        <v>-0.1570953436807096</v>
      </c>
      <c r="L5" s="9"/>
      <c r="M5" s="24"/>
      <c r="O5" s="5">
        <f t="shared" ref="O5:O14" si="3">IF(ISBLANK(B5), ,IF(D5&gt;0, 0,$G$1*$N$1/C5))</f>
        <v>0</v>
      </c>
      <c r="P5" s="4">
        <f t="shared" ref="P5:P9" si="4">IF(ISBLANK(B5),,IF(D5&gt;0, 0, F5*C5))</f>
        <v>0</v>
      </c>
    </row>
    <row r="6" spans="2:16" x14ac:dyDescent="0.3">
      <c r="B6" s="8" t="e" vm="2">
        <v>#VALUE!</v>
      </c>
      <c r="C6" s="2" cm="1">
        <f t="array" aca="1" ref="C6" ca="1">IF(ISBLANK(B6), ,_FV(B6,"Prix"))</f>
        <v>441.2</v>
      </c>
      <c r="D6" s="9">
        <v>580</v>
      </c>
      <c r="E6" s="24">
        <v>45658</v>
      </c>
      <c r="F6" s="10">
        <v>2</v>
      </c>
      <c r="G6" s="4">
        <f t="shared" ref="G6:G9" si="5">D6*F6</f>
        <v>1160</v>
      </c>
      <c r="H6" s="4">
        <f t="shared" ca="1" si="0"/>
        <v>882.4</v>
      </c>
      <c r="I6" s="3">
        <f t="shared" ca="1" si="1"/>
        <v>8.4897173782321103E-2</v>
      </c>
      <c r="J6" s="4">
        <f t="shared" ca="1" si="2"/>
        <v>-277.60000000000002</v>
      </c>
      <c r="K6" s="3">
        <f t="shared" ref="K6:K14" ca="1" si="6">IF(G6 &gt; 0, J6/G6, "")</f>
        <v>-0.23931034482758623</v>
      </c>
      <c r="L6" s="9"/>
      <c r="M6" s="24"/>
      <c r="O6" s="5">
        <f t="shared" si="3"/>
        <v>0</v>
      </c>
      <c r="P6" s="4">
        <f t="shared" si="4"/>
        <v>0</v>
      </c>
    </row>
    <row r="7" spans="2:16" x14ac:dyDescent="0.3">
      <c r="B7" s="8" t="e" vm="3">
        <v>#VALUE!</v>
      </c>
      <c r="C7" s="2" cm="1">
        <f t="array" aca="1" ref="C7" ca="1">IF(ISBLANK(B7), ,_FV(B7,"Prix"))</f>
        <v>105.4</v>
      </c>
      <c r="D7" s="9">
        <v>100</v>
      </c>
      <c r="E7" s="24">
        <v>45658</v>
      </c>
      <c r="F7" s="10">
        <v>10</v>
      </c>
      <c r="G7" s="4">
        <f t="shared" si="5"/>
        <v>1000</v>
      </c>
      <c r="H7" s="4">
        <f t="shared" ca="1" si="0"/>
        <v>1054</v>
      </c>
      <c r="I7" s="3">
        <f t="shared" ca="1" si="1"/>
        <v>0.10140709561034275</v>
      </c>
      <c r="J7" s="4">
        <f t="shared" ca="1" si="2"/>
        <v>54</v>
      </c>
      <c r="K7" s="3">
        <f t="shared" ca="1" si="6"/>
        <v>5.3999999999999999E-2</v>
      </c>
      <c r="L7" s="9"/>
      <c r="M7" s="24"/>
      <c r="O7" s="5">
        <f t="shared" si="3"/>
        <v>0</v>
      </c>
      <c r="P7" s="4">
        <f t="shared" si="4"/>
        <v>0</v>
      </c>
    </row>
    <row r="8" spans="2:16" x14ac:dyDescent="0.3">
      <c r="B8" s="8" t="e" vm="4">
        <v>#VALUE!</v>
      </c>
      <c r="C8" s="2" cm="1">
        <f t="array" aca="1" ref="C8" ca="1">IF(ISBLANK(B8), ,_FV(B8,"Prix"))</f>
        <v>176.6</v>
      </c>
      <c r="D8" s="9">
        <v>204</v>
      </c>
      <c r="E8" s="24">
        <v>45658</v>
      </c>
      <c r="F8" s="10">
        <v>6</v>
      </c>
      <c r="G8" s="4">
        <f t="shared" si="5"/>
        <v>1224</v>
      </c>
      <c r="H8" s="4">
        <f t="shared" ca="1" si="0"/>
        <v>1059.5999999999999</v>
      </c>
      <c r="I8" s="3">
        <f t="shared" ca="1" si="1"/>
        <v>0.10194588093806373</v>
      </c>
      <c r="J8" s="4">
        <f t="shared" ca="1" si="2"/>
        <v>-164.40000000000009</v>
      </c>
      <c r="K8" s="3">
        <f t="shared" ca="1" si="6"/>
        <v>-0.13431372549019616</v>
      </c>
      <c r="L8" s="9"/>
      <c r="M8" s="24"/>
      <c r="O8" s="5">
        <f t="shared" si="3"/>
        <v>0</v>
      </c>
      <c r="P8" s="4">
        <f t="shared" si="4"/>
        <v>0</v>
      </c>
    </row>
    <row r="9" spans="2:16" x14ac:dyDescent="0.3">
      <c r="B9" s="8" t="e" vm="5">
        <v>#VALUE!</v>
      </c>
      <c r="C9" s="2" cm="1">
        <f t="array" aca="1" ref="C9" ca="1">IF(ISBLANK(B9), ,_FV(B9,"Prix"))</f>
        <v>72.150000000000006</v>
      </c>
      <c r="D9" s="9">
        <v>78</v>
      </c>
      <c r="E9" s="24">
        <v>45658</v>
      </c>
      <c r="F9" s="10">
        <v>15</v>
      </c>
      <c r="G9" s="4">
        <f t="shared" si="5"/>
        <v>1170</v>
      </c>
      <c r="H9" s="4">
        <f t="shared" ca="1" si="0"/>
        <v>1082.25</v>
      </c>
      <c r="I9" s="3">
        <f t="shared" ca="1" si="1"/>
        <v>0.1041250751653638</v>
      </c>
      <c r="J9" s="4">
        <f t="shared" ca="1" si="2"/>
        <v>-87.75</v>
      </c>
      <c r="K9" s="3">
        <f t="shared" ca="1" si="6"/>
        <v>-7.4999999999999997E-2</v>
      </c>
      <c r="L9" s="9"/>
      <c r="M9" s="24"/>
      <c r="O9" s="5">
        <f t="shared" si="3"/>
        <v>0</v>
      </c>
      <c r="P9" s="4">
        <f t="shared" si="4"/>
        <v>0</v>
      </c>
    </row>
    <row r="10" spans="2:16" x14ac:dyDescent="0.3">
      <c r="B10" s="8" t="e" vm="6">
        <v>#VALUE!</v>
      </c>
      <c r="C10" s="2" cm="1">
        <f t="array" aca="1" ref="C10" ca="1">IF(ISBLANK(B10), ,_FV(B10,"Prix"))</f>
        <v>129.19999999999999</v>
      </c>
      <c r="D10" s="9">
        <v>120</v>
      </c>
      <c r="E10" s="24">
        <v>45658</v>
      </c>
      <c r="F10" s="10">
        <v>8</v>
      </c>
      <c r="G10" s="4">
        <f>D10*F10</f>
        <v>960</v>
      </c>
      <c r="H10" s="4">
        <f t="shared" ca="1" si="0"/>
        <v>1033.5999999999999</v>
      </c>
      <c r="I10" s="3">
        <f ca="1">H10/$G$1</f>
        <v>9.9444377630787728E-2</v>
      </c>
      <c r="J10" s="4">
        <f t="shared" ca="1" si="2"/>
        <v>73.599999999999909</v>
      </c>
      <c r="K10" s="3">
        <f t="shared" ca="1" si="6"/>
        <v>7.6666666666666577E-2</v>
      </c>
      <c r="L10" s="9"/>
      <c r="M10" s="24"/>
      <c r="O10" s="5">
        <f t="shared" si="3"/>
        <v>0</v>
      </c>
      <c r="P10" s="4">
        <f>IF(ISBLANK(B10),,IF(D10&gt;0, 0, F10*C10))</f>
        <v>0</v>
      </c>
    </row>
    <row r="11" spans="2:16" x14ac:dyDescent="0.3">
      <c r="B11" s="8" t="e" vm="7">
        <v>#VALUE!</v>
      </c>
      <c r="C11" s="2" cm="1">
        <f t="array" aca="1" ref="C11" ca="1">IF(ISBLANK(B11), ,_FV(B11,"Prix"))</f>
        <v>52.2</v>
      </c>
      <c r="D11" s="9">
        <v>50</v>
      </c>
      <c r="E11" s="24">
        <v>45658</v>
      </c>
      <c r="F11" s="10">
        <v>20</v>
      </c>
      <c r="G11" s="4">
        <f t="shared" ref="G11:G14" si="7">D11*F11</f>
        <v>1000</v>
      </c>
      <c r="H11" s="4">
        <f t="shared" ca="1" si="0"/>
        <v>1044</v>
      </c>
      <c r="I11" s="3">
        <f t="shared" ref="I11:I14" ca="1" si="8">H11/$G$1</f>
        <v>0.10044497895369814</v>
      </c>
      <c r="J11" s="4">
        <f t="shared" ca="1" si="2"/>
        <v>44</v>
      </c>
      <c r="K11" s="3">
        <f t="shared" ca="1" si="6"/>
        <v>4.3999999999999997E-2</v>
      </c>
      <c r="L11" s="9"/>
      <c r="M11" s="24"/>
      <c r="O11" s="5">
        <f t="shared" si="3"/>
        <v>0</v>
      </c>
      <c r="P11" s="4">
        <f t="shared" ref="P11:P14" si="9">IF(ISBLANK(B11),,IF(D11&gt;0, 0, F11*C11))</f>
        <v>0</v>
      </c>
    </row>
    <row r="12" spans="2:16" x14ac:dyDescent="0.3">
      <c r="B12" s="8" t="e" vm="8">
        <v>#VALUE!</v>
      </c>
      <c r="C12" s="2" cm="1">
        <f t="array" aca="1" ref="C12" ca="1">IF(ISBLANK(B12), ,_FV(B12,"Prix"))</f>
        <v>33.909999999999997</v>
      </c>
      <c r="D12" s="9">
        <v>35</v>
      </c>
      <c r="E12" s="24">
        <v>45658</v>
      </c>
      <c r="F12" s="10">
        <v>30</v>
      </c>
      <c r="G12" s="4">
        <f t="shared" si="7"/>
        <v>1050</v>
      </c>
      <c r="H12" s="4">
        <f t="shared" ca="1" si="0"/>
        <v>1017.3</v>
      </c>
      <c r="I12" s="3">
        <f t="shared" ca="1" si="8"/>
        <v>9.7876127480457001E-2</v>
      </c>
      <c r="J12" s="4">
        <f t="shared" ca="1" si="2"/>
        <v>-32.700000000000045</v>
      </c>
      <c r="K12" s="3">
        <f t="shared" ca="1" si="6"/>
        <v>-3.1142857142857187E-2</v>
      </c>
      <c r="L12" s="9"/>
      <c r="M12" s="24"/>
      <c r="O12" s="5">
        <f t="shared" si="3"/>
        <v>0</v>
      </c>
      <c r="P12" s="4">
        <f t="shared" si="9"/>
        <v>0</v>
      </c>
    </row>
    <row r="13" spans="2:16" x14ac:dyDescent="0.3">
      <c r="B13" s="8"/>
      <c r="C13" s="2" cm="1">
        <f t="array" ref="C13">IF(ISBLANK(B13), ,_FV(B13,"Prix"))</f>
        <v>0</v>
      </c>
      <c r="D13" s="9"/>
      <c r="E13" s="24"/>
      <c r="F13" s="10"/>
      <c r="G13" s="4">
        <f t="shared" si="7"/>
        <v>0</v>
      </c>
      <c r="H13" s="4">
        <f t="shared" si="0"/>
        <v>0</v>
      </c>
      <c r="I13" s="3">
        <f t="shared" ca="1" si="8"/>
        <v>0</v>
      </c>
      <c r="J13" s="4">
        <f t="shared" si="2"/>
        <v>0</v>
      </c>
      <c r="K13" s="3" t="str">
        <f t="shared" si="6"/>
        <v/>
      </c>
      <c r="L13" s="9"/>
      <c r="M13" s="24"/>
      <c r="O13" s="5">
        <f t="shared" si="3"/>
        <v>0</v>
      </c>
      <c r="P13" s="4">
        <f t="shared" si="9"/>
        <v>0</v>
      </c>
    </row>
    <row r="14" spans="2:16" x14ac:dyDescent="0.3">
      <c r="B14" s="8"/>
      <c r="C14" s="2" cm="1">
        <f t="array" ref="C14">IF(ISBLANK(B14), ,_FV(B14,"Prix"))</f>
        <v>0</v>
      </c>
      <c r="D14" s="9"/>
      <c r="E14" s="24"/>
      <c r="F14" s="10"/>
      <c r="G14" s="4">
        <f t="shared" si="7"/>
        <v>0</v>
      </c>
      <c r="H14" s="4">
        <f t="shared" si="0"/>
        <v>0</v>
      </c>
      <c r="I14" s="3">
        <f t="shared" ca="1" si="8"/>
        <v>0</v>
      </c>
      <c r="J14" s="4">
        <f t="shared" si="2"/>
        <v>0</v>
      </c>
      <c r="K14" s="3" t="str">
        <f t="shared" si="6"/>
        <v/>
      </c>
      <c r="L14" s="9"/>
      <c r="M14" s="24"/>
      <c r="O14" s="5">
        <f t="shared" si="3"/>
        <v>0</v>
      </c>
      <c r="P14" s="4">
        <f t="shared" si="9"/>
        <v>0</v>
      </c>
    </row>
    <row r="15" spans="2:16" ht="8.4" customHeight="1" x14ac:dyDescent="0.3">
      <c r="B15" s="1"/>
      <c r="C15" s="1"/>
      <c r="D15" s="1"/>
      <c r="E15" s="1"/>
      <c r="F15" s="1"/>
      <c r="G15" s="1"/>
      <c r="H15" s="1"/>
      <c r="I15" s="1"/>
      <c r="J15" s="1"/>
      <c r="K15" s="1"/>
      <c r="L15" s="1"/>
      <c r="M15" s="1"/>
      <c r="N15" s="1"/>
      <c r="O15" s="1"/>
      <c r="P15" s="1"/>
    </row>
    <row r="17" spans="2:16" x14ac:dyDescent="0.3">
      <c r="B17" s="13" t="s">
        <v>20</v>
      </c>
      <c r="C17" s="12"/>
      <c r="D17" s="12"/>
      <c r="E17" s="12"/>
      <c r="F17" s="12"/>
      <c r="G17" s="13" t="s">
        <v>30</v>
      </c>
      <c r="H17" s="12"/>
      <c r="I17" s="12"/>
      <c r="J17" s="12"/>
      <c r="K17" s="12"/>
      <c r="L17" s="12"/>
      <c r="M17" s="12"/>
      <c r="N17" s="12"/>
      <c r="O17" s="12"/>
    </row>
    <row r="18" spans="2:16" x14ac:dyDescent="0.3">
      <c r="B18" s="12"/>
      <c r="C18" s="12"/>
      <c r="D18" s="12"/>
      <c r="E18" s="12"/>
      <c r="F18" s="12"/>
      <c r="G18" s="12" t="s">
        <v>31</v>
      </c>
      <c r="H18" s="12"/>
      <c r="I18" s="12"/>
      <c r="J18" s="12"/>
      <c r="K18" s="12"/>
      <c r="L18" s="12"/>
      <c r="M18" s="12"/>
      <c r="N18" s="12"/>
      <c r="O18" s="12"/>
    </row>
    <row r="19" spans="2:16" x14ac:dyDescent="0.3">
      <c r="B19" s="13" t="s">
        <v>21</v>
      </c>
      <c r="C19" s="12"/>
      <c r="D19" s="12"/>
      <c r="E19" s="12"/>
      <c r="F19" s="12"/>
      <c r="G19" s="12" t="s">
        <v>32</v>
      </c>
      <c r="H19" s="12"/>
      <c r="I19" s="12"/>
      <c r="J19" s="12"/>
      <c r="K19" s="12"/>
      <c r="L19" s="12"/>
      <c r="M19" s="12"/>
      <c r="N19" s="12"/>
      <c r="O19" s="12"/>
    </row>
    <row r="20" spans="2:16" x14ac:dyDescent="0.3">
      <c r="B20" s="12" t="s">
        <v>22</v>
      </c>
      <c r="C20" s="12"/>
      <c r="D20" s="12"/>
      <c r="E20" s="12"/>
      <c r="F20" s="12"/>
      <c r="G20" s="12" t="s">
        <v>33</v>
      </c>
      <c r="H20" s="12"/>
      <c r="I20" s="12"/>
      <c r="J20" s="12"/>
      <c r="K20" s="12"/>
      <c r="L20" s="12"/>
      <c r="M20" s="12"/>
      <c r="N20" s="12"/>
      <c r="O20" s="12"/>
    </row>
    <row r="21" spans="2:16" x14ac:dyDescent="0.3">
      <c r="B21" s="12" t="s">
        <v>23</v>
      </c>
      <c r="C21" s="12"/>
      <c r="D21" s="12"/>
      <c r="E21" s="12"/>
      <c r="F21" s="12"/>
      <c r="G21" s="12" t="s">
        <v>34</v>
      </c>
      <c r="H21" s="12"/>
      <c r="I21" s="12"/>
      <c r="J21" s="12"/>
      <c r="K21" s="12"/>
      <c r="L21" s="12"/>
      <c r="M21" s="12"/>
      <c r="N21" s="12"/>
      <c r="O21" s="12"/>
    </row>
    <row r="22" spans="2:16" x14ac:dyDescent="0.3">
      <c r="B22" s="12" t="s">
        <v>24</v>
      </c>
      <c r="C22" s="12"/>
      <c r="D22" s="12"/>
      <c r="E22" s="12"/>
      <c r="F22" s="12"/>
      <c r="G22" s="12"/>
      <c r="H22" s="12"/>
      <c r="I22" s="12"/>
      <c r="J22" s="12"/>
      <c r="K22" s="12"/>
      <c r="L22" s="12"/>
      <c r="M22" s="12"/>
      <c r="N22" s="12"/>
      <c r="O22" s="12"/>
    </row>
    <row r="23" spans="2:16" x14ac:dyDescent="0.3">
      <c r="B23" s="12" t="s">
        <v>25</v>
      </c>
      <c r="C23" s="12"/>
      <c r="D23" s="12"/>
      <c r="E23" s="12"/>
      <c r="F23" s="12"/>
      <c r="G23" s="13" t="s">
        <v>35</v>
      </c>
      <c r="H23" s="12"/>
      <c r="I23" s="12"/>
      <c r="J23" s="12"/>
      <c r="K23" s="12"/>
      <c r="L23" s="12"/>
      <c r="M23" s="12"/>
      <c r="N23" s="12"/>
      <c r="O23" s="12"/>
    </row>
    <row r="24" spans="2:16" x14ac:dyDescent="0.3">
      <c r="B24" s="12" t="s">
        <v>26</v>
      </c>
      <c r="C24" s="12"/>
      <c r="D24" s="12"/>
      <c r="E24" s="12"/>
      <c r="F24" s="12"/>
      <c r="G24" s="12" t="s">
        <v>36</v>
      </c>
      <c r="H24" s="12"/>
      <c r="I24" s="12"/>
      <c r="J24" s="12"/>
      <c r="K24" s="12"/>
      <c r="L24" s="12"/>
      <c r="M24" s="12"/>
      <c r="N24" s="12"/>
      <c r="O24" s="12"/>
    </row>
    <row r="25" spans="2:16" x14ac:dyDescent="0.3">
      <c r="B25" s="13" t="s">
        <v>27</v>
      </c>
      <c r="C25" s="12"/>
      <c r="D25" s="12"/>
      <c r="E25" s="12"/>
      <c r="F25" s="12"/>
      <c r="G25" s="12" t="s">
        <v>37</v>
      </c>
      <c r="H25" s="12"/>
      <c r="I25" s="12"/>
      <c r="J25" s="12"/>
      <c r="K25" s="12"/>
      <c r="L25" s="12"/>
      <c r="M25" s="12"/>
      <c r="N25" s="12"/>
      <c r="O25" s="12"/>
    </row>
    <row r="26" spans="2:16" x14ac:dyDescent="0.3">
      <c r="B26" s="12" t="s">
        <v>28</v>
      </c>
      <c r="C26" s="12"/>
      <c r="D26" s="12"/>
      <c r="E26" s="12"/>
      <c r="F26" s="12"/>
      <c r="G26" s="12" t="s">
        <v>38</v>
      </c>
      <c r="H26" s="12"/>
      <c r="I26" s="12"/>
      <c r="J26" s="12"/>
      <c r="K26" s="12"/>
      <c r="L26" s="12"/>
      <c r="M26" s="12"/>
      <c r="N26" s="12"/>
      <c r="O26" s="12"/>
    </row>
    <row r="27" spans="2:16" x14ac:dyDescent="0.3">
      <c r="B27" s="12" t="s">
        <v>29</v>
      </c>
      <c r="C27" s="12"/>
      <c r="D27" s="12"/>
      <c r="E27" s="12"/>
      <c r="F27" s="12"/>
      <c r="G27" s="12" t="s">
        <v>39</v>
      </c>
      <c r="H27" s="12"/>
      <c r="I27" s="12"/>
      <c r="J27" s="12"/>
      <c r="K27" s="12"/>
      <c r="L27" s="12"/>
      <c r="M27" s="12"/>
      <c r="N27" s="12"/>
      <c r="O27" s="12"/>
    </row>
    <row r="29" spans="2:16" ht="43.2" x14ac:dyDescent="0.3">
      <c r="B29" s="14" t="s">
        <v>19</v>
      </c>
      <c r="C29" s="15" t="s">
        <v>7</v>
      </c>
      <c r="D29" s="15" t="s">
        <v>8</v>
      </c>
      <c r="E29" s="15" t="s">
        <v>9</v>
      </c>
      <c r="F29" s="15" t="s">
        <v>10</v>
      </c>
      <c r="G29" s="15" t="s">
        <v>11</v>
      </c>
      <c r="H29" s="15" t="s">
        <v>12</v>
      </c>
      <c r="I29" s="15" t="s">
        <v>0</v>
      </c>
      <c r="J29" s="15" t="s">
        <v>13</v>
      </c>
      <c r="K29" s="15" t="s">
        <v>14</v>
      </c>
      <c r="L29" s="15" t="s">
        <v>15</v>
      </c>
      <c r="M29" s="15" t="s">
        <v>16</v>
      </c>
      <c r="N29" s="16"/>
      <c r="O29" s="15" t="s">
        <v>17</v>
      </c>
      <c r="P29" s="15" t="s">
        <v>18</v>
      </c>
    </row>
    <row r="30" spans="2:16" ht="8.4" customHeight="1" x14ac:dyDescent="0.3">
      <c r="B30" s="1"/>
      <c r="C30" s="1"/>
      <c r="D30" s="1"/>
      <c r="E30" s="1"/>
      <c r="F30" s="1"/>
      <c r="G30" s="1"/>
      <c r="H30" s="1"/>
      <c r="I30" s="1"/>
      <c r="J30" s="1"/>
      <c r="K30" s="1"/>
      <c r="L30" s="1"/>
      <c r="M30" s="1"/>
      <c r="N30" s="1"/>
      <c r="O30" s="1"/>
      <c r="P30" s="1"/>
    </row>
    <row r="31" spans="2:16" x14ac:dyDescent="0.3">
      <c r="B31" s="8" t="e" vm="6">
        <v>#VALUE!</v>
      </c>
      <c r="C31" s="2" cm="1">
        <f t="array" aca="1" ref="C31" ca="1">IF(ISBLANK(B31), ,_FV(B31,"Prix"))</f>
        <v>129.19999999999999</v>
      </c>
      <c r="D31" s="9">
        <v>120</v>
      </c>
      <c r="E31" s="24">
        <v>45658</v>
      </c>
      <c r="F31" s="10">
        <v>8</v>
      </c>
      <c r="G31" s="4">
        <f>D31*F31</f>
        <v>960</v>
      </c>
      <c r="H31" s="4">
        <f>IF(AND(L31&gt;0,D31&gt;0,F31&gt;0), F31*L31, IF(AND(D31&gt;0, F31&gt;0), F31*C31, 0))</f>
        <v>976</v>
      </c>
      <c r="I31" s="3">
        <f ca="1">H31/$G$1</f>
        <v>9.3902585688514728E-2</v>
      </c>
      <c r="J31" s="4">
        <f>H31-G31</f>
        <v>16</v>
      </c>
      <c r="K31" s="3">
        <f t="shared" ref="K31:K33" si="10">IF(G31 &gt; 0, J31/G31, "")</f>
        <v>1.6666666666666666E-2</v>
      </c>
      <c r="L31" s="9">
        <v>122</v>
      </c>
      <c r="M31" s="24">
        <v>45717</v>
      </c>
      <c r="O31" s="5">
        <f>IF(ISBLANK(B31), ,IF(D31&gt;0, 0,$G$1*$N$1/C31))</f>
        <v>0</v>
      </c>
      <c r="P31" s="4">
        <f>IF(ISBLANK(B31),,IF(D31&gt;0, 0, F31*C31))</f>
        <v>0</v>
      </c>
    </row>
    <row r="32" spans="2:16" x14ac:dyDescent="0.3">
      <c r="B32" s="8" t="e" vm="7">
        <v>#VALUE!</v>
      </c>
      <c r="C32" s="2" cm="1">
        <f t="array" aca="1" ref="C32" ca="1">IF(ISBLANK(B32), ,_FV(B32,"Prix"))</f>
        <v>52.2</v>
      </c>
      <c r="D32" s="9">
        <v>50</v>
      </c>
      <c r="E32" s="24">
        <v>45658</v>
      </c>
      <c r="F32" s="10">
        <v>20</v>
      </c>
      <c r="G32" s="4">
        <f t="shared" ref="G32:G33" si="11">D32*F32</f>
        <v>1000</v>
      </c>
      <c r="H32" s="4">
        <f t="shared" ref="H32:H33" si="12">IF(AND(L32&gt;0,D32&gt;0,F32&gt;0), F32*L32, IF(AND(D32&gt;0, F32&gt;0), F32*C32, 0))</f>
        <v>1400</v>
      </c>
      <c r="I32" s="3">
        <f t="shared" ref="I32:I33" ca="1" si="13">H32/$G$1</f>
        <v>0.13469633193024655</v>
      </c>
      <c r="J32" s="4">
        <f>H32-G32</f>
        <v>400</v>
      </c>
      <c r="K32" s="3">
        <f t="shared" si="10"/>
        <v>0.4</v>
      </c>
      <c r="L32" s="9">
        <v>70</v>
      </c>
      <c r="M32" s="24">
        <v>45717</v>
      </c>
      <c r="O32" s="5">
        <f>IF(ISBLANK(B32), ,IF(D32&gt;0, 0,$G$1*$N$1/C32))</f>
        <v>0</v>
      </c>
      <c r="P32" s="4">
        <f t="shared" ref="P32:P33" si="14">IF(ISBLANK(B32),,IF(D32&gt;0, 0, F32*C32))</f>
        <v>0</v>
      </c>
    </row>
    <row r="33" spans="2:16" x14ac:dyDescent="0.3">
      <c r="B33" s="8" t="e" vm="8">
        <v>#VALUE!</v>
      </c>
      <c r="C33" s="2" cm="1">
        <f t="array" aca="1" ref="C33" ca="1">IF(ISBLANK(B33), ,_FV(B33,"Prix"))</f>
        <v>33.909999999999997</v>
      </c>
      <c r="D33" s="9">
        <v>35</v>
      </c>
      <c r="E33" s="24">
        <v>45658</v>
      </c>
      <c r="F33" s="10">
        <v>30</v>
      </c>
      <c r="G33" s="4">
        <f t="shared" si="11"/>
        <v>1050</v>
      </c>
      <c r="H33" s="4">
        <f t="shared" si="12"/>
        <v>930</v>
      </c>
      <c r="I33" s="3">
        <f t="shared" ca="1" si="13"/>
        <v>8.947684906794949E-2</v>
      </c>
      <c r="J33" s="4">
        <f>H33-G33</f>
        <v>-120</v>
      </c>
      <c r="K33" s="3">
        <f t="shared" si="10"/>
        <v>-0.11428571428571428</v>
      </c>
      <c r="L33" s="9">
        <v>31</v>
      </c>
      <c r="M33" s="24">
        <v>45717</v>
      </c>
      <c r="O33" s="5">
        <f>IF(ISBLANK(B33), ,IF(D33&gt;0, 0,$G$1*$N$1/C33))</f>
        <v>0</v>
      </c>
      <c r="P33" s="4">
        <f t="shared" si="14"/>
        <v>0</v>
      </c>
    </row>
  </sheetData>
  <conditionalFormatting sqref="J5:K14">
    <cfRule type="cellIs" dxfId="3" priority="3" operator="lessThan">
      <formula>0</formula>
    </cfRule>
    <cfRule type="cellIs" dxfId="2" priority="4" operator="greaterThan">
      <formula>0</formula>
    </cfRule>
  </conditionalFormatting>
  <conditionalFormatting sqref="J31:K33">
    <cfRule type="cellIs" dxfId="1" priority="1" operator="lessThan">
      <formula>0</formula>
    </cfRule>
    <cfRule type="cellIs" dxfId="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0C40-F185-4583-A2C7-096A0D0F6F32}">
  <dimension ref="B1:F22"/>
  <sheetViews>
    <sheetView workbookViewId="0">
      <selection activeCell="E26" sqref="E26"/>
    </sheetView>
  </sheetViews>
  <sheetFormatPr baseColWidth="10" defaultRowHeight="14.4" x14ac:dyDescent="0.3"/>
  <cols>
    <col min="2" max="2" width="15" customWidth="1"/>
    <col min="3" max="3" width="15.88671875" customWidth="1"/>
    <col min="4" max="4" width="18.33203125" customWidth="1"/>
    <col min="5" max="5" width="17.88671875" customWidth="1"/>
  </cols>
  <sheetData>
    <row r="1" spans="2:6" ht="29.4" customHeight="1" x14ac:dyDescent="0.3">
      <c r="B1" s="15" t="s">
        <v>40</v>
      </c>
      <c r="C1" s="15" t="s">
        <v>41</v>
      </c>
      <c r="D1" s="15" t="s">
        <v>42</v>
      </c>
      <c r="E1" s="15" t="s">
        <v>43</v>
      </c>
    </row>
    <row r="2" spans="2:6" s="6" customFormat="1" ht="18.600000000000001" customHeight="1" x14ac:dyDescent="0.3">
      <c r="B2" s="19" t="s">
        <v>44</v>
      </c>
      <c r="C2" s="20" cm="1">
        <f t="array" aca="1" ref="C2" ca="1">INDIRECT("'"&amp;B2&amp;"'!D1")</f>
        <v>446</v>
      </c>
      <c r="D2" s="21">
        <f ca="1">C2/E2</f>
        <v>4.8797833638775677E-2</v>
      </c>
      <c r="E2" s="20" cm="1">
        <f t="array" aca="1" ref="E2" ca="1">INDIRECT("'"&amp;B2&amp;"'!G1")</f>
        <v>9139.75</v>
      </c>
    </row>
    <row r="3" spans="2:6" s="6" customFormat="1" ht="18.600000000000001" customHeight="1" x14ac:dyDescent="0.3">
      <c r="B3" s="19" t="s">
        <v>46</v>
      </c>
      <c r="C3" s="20" cm="1">
        <f t="array" aca="1" ref="C3" ca="1">INDIRECT("'"&amp;B3&amp;"'!D1")</f>
        <v>800</v>
      </c>
      <c r="D3" s="21">
        <f t="shared" ref="D3:D5" ca="1" si="0">C3/E3</f>
        <v>8.4265964450296243E-2</v>
      </c>
      <c r="E3" s="20" cm="1">
        <f t="array" aca="1" ref="E3" ca="1">INDIRECT("'"&amp;B3&amp;"'!G1")</f>
        <v>9493.75</v>
      </c>
    </row>
    <row r="4" spans="2:6" s="6" customFormat="1" ht="18.600000000000001" customHeight="1" x14ac:dyDescent="0.3">
      <c r="B4" s="19" t="s">
        <v>45</v>
      </c>
      <c r="C4" s="20" cm="1">
        <f t="array" aca="1" ref="C4" ca="1">INDIRECT("'"&amp;B4&amp;"'!D1")</f>
        <v>1700</v>
      </c>
      <c r="D4" s="21">
        <f t="shared" ca="1" si="0"/>
        <v>0.1635598316295851</v>
      </c>
      <c r="E4" s="20" cm="1">
        <f t="array" aca="1" ref="E4" ca="1">INDIRECT("'"&amp;B4&amp;"'!G1")</f>
        <v>10393.75</v>
      </c>
    </row>
    <row r="5" spans="2:6" s="6" customFormat="1" ht="18.600000000000001" customHeight="1" x14ac:dyDescent="0.3">
      <c r="B5" s="22" t="s">
        <v>1</v>
      </c>
      <c r="C5" s="22">
        <f ca="1">SUM(C2:C4)</f>
        <v>2946</v>
      </c>
      <c r="D5" s="23">
        <f t="shared" ca="1" si="0"/>
        <v>0.10149084050332016</v>
      </c>
      <c r="E5" s="22">
        <f ca="1">SUM(E2:E4)</f>
        <v>29027.25</v>
      </c>
    </row>
    <row r="7" spans="2:6" x14ac:dyDescent="0.3">
      <c r="B7" s="13" t="s">
        <v>47</v>
      </c>
      <c r="C7" s="12"/>
      <c r="D7" s="12"/>
      <c r="E7" s="12"/>
      <c r="F7" s="12"/>
    </row>
    <row r="8" spans="2:6" x14ac:dyDescent="0.3">
      <c r="B8" s="12" t="s">
        <v>48</v>
      </c>
      <c r="C8" s="12"/>
      <c r="D8" s="12"/>
      <c r="E8" s="12"/>
      <c r="F8" s="12"/>
    </row>
    <row r="9" spans="2:6" x14ac:dyDescent="0.3">
      <c r="B9" s="12" t="s">
        <v>49</v>
      </c>
      <c r="C9" s="12"/>
      <c r="D9" s="12"/>
      <c r="E9" s="12"/>
      <c r="F9" s="12"/>
    </row>
    <row r="10" spans="2:6" x14ac:dyDescent="0.3">
      <c r="B10" s="12"/>
      <c r="C10" s="12"/>
      <c r="D10" s="12"/>
      <c r="E10" s="12"/>
      <c r="F10" s="12"/>
    </row>
    <row r="11" spans="2:6" x14ac:dyDescent="0.3">
      <c r="B11" s="13" t="s">
        <v>50</v>
      </c>
      <c r="C11" s="12"/>
      <c r="D11" s="12"/>
      <c r="E11" s="12"/>
      <c r="F11" s="12"/>
    </row>
    <row r="12" spans="2:6" x14ac:dyDescent="0.3">
      <c r="B12" s="12" t="s">
        <v>51</v>
      </c>
      <c r="C12" s="12"/>
      <c r="D12" s="12"/>
      <c r="E12" s="12"/>
      <c r="F12" s="12"/>
    </row>
    <row r="13" spans="2:6" x14ac:dyDescent="0.3">
      <c r="B13" s="12" t="s">
        <v>32</v>
      </c>
      <c r="C13" s="12"/>
      <c r="D13" s="12"/>
      <c r="E13" s="12"/>
      <c r="F13" s="12"/>
    </row>
    <row r="14" spans="2:6" x14ac:dyDescent="0.3">
      <c r="B14" s="12" t="s">
        <v>52</v>
      </c>
      <c r="C14" s="12"/>
      <c r="D14" s="12"/>
      <c r="E14" s="12"/>
      <c r="F14" s="12"/>
    </row>
    <row r="15" spans="2:6" x14ac:dyDescent="0.3">
      <c r="B15" s="12" t="s">
        <v>53</v>
      </c>
      <c r="C15" s="12"/>
      <c r="D15" s="12"/>
      <c r="E15" s="12"/>
      <c r="F15" s="12"/>
    </row>
    <row r="16" spans="2:6" x14ac:dyDescent="0.3">
      <c r="B16" s="12" t="s">
        <v>54</v>
      </c>
      <c r="C16" s="12"/>
      <c r="D16" s="12"/>
      <c r="E16" s="12"/>
      <c r="F16" s="12"/>
    </row>
    <row r="17" spans="2:6" x14ac:dyDescent="0.3">
      <c r="B17" s="12" t="s">
        <v>55</v>
      </c>
      <c r="C17" s="12"/>
      <c r="D17" s="12"/>
      <c r="E17" s="12"/>
      <c r="F17" s="12"/>
    </row>
    <row r="18" spans="2:6" x14ac:dyDescent="0.3">
      <c r="B18" s="12"/>
      <c r="C18" s="12"/>
      <c r="D18" s="12"/>
      <c r="E18" s="12"/>
      <c r="F18" s="12"/>
    </row>
    <row r="19" spans="2:6" x14ac:dyDescent="0.3">
      <c r="B19" s="13" t="s">
        <v>56</v>
      </c>
      <c r="C19" s="12"/>
      <c r="D19" s="12"/>
      <c r="E19" s="12"/>
      <c r="F19" s="12"/>
    </row>
    <row r="20" spans="2:6" x14ac:dyDescent="0.3">
      <c r="B20" s="12" t="s">
        <v>57</v>
      </c>
      <c r="C20" s="12"/>
      <c r="D20" s="12"/>
      <c r="E20" s="12"/>
      <c r="F20" s="12"/>
    </row>
    <row r="21" spans="2:6" x14ac:dyDescent="0.3">
      <c r="B21" s="12" t="s">
        <v>58</v>
      </c>
      <c r="C21" s="12"/>
      <c r="D21" s="12"/>
      <c r="E21" s="12"/>
      <c r="F21" s="12"/>
    </row>
    <row r="22" spans="2:6" x14ac:dyDescent="0.3">
      <c r="B22" s="12" t="s">
        <v>59</v>
      </c>
      <c r="C22" s="12"/>
      <c r="D22" s="12"/>
      <c r="E22" s="12"/>
      <c r="F22"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Bank 1</vt:lpstr>
      <vt:lpstr>Stockbroker 2</vt:lpstr>
      <vt:lpstr>Bank 3</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Samuel Boivineau</cp:lastModifiedBy>
  <cp:lastPrinted>2025-02-14T18:19:49Z</cp:lastPrinted>
  <dcterms:created xsi:type="dcterms:W3CDTF">2025-02-08T09:13:17Z</dcterms:created>
  <dcterms:modified xsi:type="dcterms:W3CDTF">2025-03-12T15:41:19Z</dcterms:modified>
</cp:coreProperties>
</file>